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058GYQQW\"/>
    </mc:Choice>
  </mc:AlternateContent>
  <xr:revisionPtr revIDLastSave="0" documentId="13_ncr:1_{0E831BEE-C761-46DE-81EA-6002F3F4C774}" xr6:coauthVersionLast="47" xr6:coauthVersionMax="47" xr10:uidLastSave="{00000000-0000-0000-0000-000000000000}"/>
  <bookViews>
    <workbookView xWindow="-110" yWindow="-110" windowWidth="19420" windowHeight="11500" firstSheet="12" activeTab="22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  <sheet name="浜井派64" sheetId="6" r:id="rId6"/>
    <sheet name="武奨館39" sheetId="7" r:id="rId7"/>
    <sheet name="正樹道場34" sheetId="8" r:id="rId8"/>
    <sheet name="尚道館14" sheetId="9" r:id="rId9"/>
    <sheet name="坂本派9" sheetId="10" r:id="rId10"/>
    <sheet name="眞琉會8" sheetId="11" r:id="rId11"/>
    <sheet name="翔心會戸田7" sheetId="12" r:id="rId12"/>
    <sheet name="ＬＡ６" sheetId="14" r:id="rId13"/>
    <sheet name="盟武会木下5" sheetId="13" r:id="rId14"/>
    <sheet name="嶋田塾３" sheetId="15" r:id="rId15"/>
    <sheet name="今城道場３" sheetId="16" r:id="rId16"/>
    <sheet name="空柔館2" sheetId="17" r:id="rId17"/>
    <sheet name="千山1" sheetId="18" r:id="rId18"/>
    <sheet name="執心会１" sheetId="19" r:id="rId19"/>
    <sheet name="武心会1" sheetId="20" r:id="rId20"/>
    <sheet name="小井1" sheetId="21" r:id="rId21"/>
    <sheet name="竹吉1" sheetId="22" r:id="rId22"/>
    <sheet name="七州会1" sheetId="23" r:id="rId23"/>
    <sheet name="澤崎道場3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6" l="1"/>
  <c r="N38" i="6"/>
  <c r="N43" i="24" l="1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43" i="18"/>
  <c r="N42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44" i="19" l="1"/>
  <c r="N44" i="20"/>
  <c r="N44" i="23"/>
  <c r="N44" i="21"/>
  <c r="N44" i="18"/>
  <c r="N44" i="24"/>
  <c r="N44" i="22"/>
  <c r="N43" i="17"/>
  <c r="N42" i="17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44" i="16" l="1"/>
  <c r="N44" i="17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44" i="15" l="1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44" i="14" l="1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43" i="12"/>
  <c r="N42" i="12"/>
  <c r="N41" i="12"/>
  <c r="N40" i="12"/>
  <c r="N39" i="12"/>
  <c r="N38" i="12"/>
  <c r="N37" i="12"/>
  <c r="N36" i="12"/>
  <c r="N35" i="12"/>
  <c r="N34" i="12"/>
  <c r="N33" i="12"/>
  <c r="N30" i="12"/>
  <c r="N29" i="12"/>
  <c r="N28" i="12"/>
  <c r="N27" i="12"/>
  <c r="N26" i="12"/>
  <c r="N25" i="12"/>
  <c r="N24" i="12"/>
  <c r="N44" i="12" l="1"/>
  <c r="N44" i="13"/>
  <c r="N43" i="11"/>
  <c r="N42" i="11"/>
  <c r="N41" i="11"/>
  <c r="N40" i="11"/>
  <c r="N39" i="11"/>
  <c r="N38" i="11"/>
  <c r="N37" i="11"/>
  <c r="N36" i="11"/>
  <c r="N35" i="11"/>
  <c r="N34" i="11"/>
  <c r="N33" i="11"/>
  <c r="N32" i="11"/>
  <c r="N44" i="11" l="1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44" i="10" l="1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44" i="9" l="1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 l="1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60" i="8" l="1"/>
  <c r="N29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7" i="7"/>
  <c r="N26" i="7"/>
  <c r="N25" i="7"/>
  <c r="N24" i="7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2" i="6"/>
  <c r="N71" i="6"/>
  <c r="N70" i="6"/>
  <c r="N69" i="6"/>
  <c r="N73" i="6"/>
  <c r="N43" i="6"/>
  <c r="N42" i="6"/>
  <c r="N41" i="6"/>
  <c r="N40" i="6"/>
  <c r="N39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63" i="7" l="1"/>
  <c r="N89" i="6"/>
  <c r="N134" i="6"/>
  <c r="N179" i="6"/>
  <c r="N213" i="1"/>
  <c r="N212" i="1"/>
  <c r="N211" i="1"/>
  <c r="N210" i="1"/>
  <c r="N209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10" i="1"/>
  <c r="N109" i="1"/>
  <c r="N108" i="1"/>
  <c r="N107" i="1"/>
  <c r="N106" i="1"/>
  <c r="N105" i="1"/>
  <c r="N104" i="1"/>
  <c r="N103" i="1"/>
  <c r="N102" i="1"/>
  <c r="N101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204" i="1"/>
  <c r="N205" i="1"/>
  <c r="N206" i="1"/>
  <c r="N207" i="1"/>
  <c r="N208" i="1"/>
  <c r="N214" i="1"/>
  <c r="N215" i="1"/>
  <c r="N216" i="1"/>
  <c r="N217" i="1"/>
  <c r="N218" i="1"/>
  <c r="N219" i="1"/>
  <c r="N220" i="1"/>
  <c r="N221" i="1"/>
  <c r="N222" i="1"/>
  <c r="N223" i="1"/>
  <c r="N200" i="1"/>
  <c r="N201" i="1"/>
  <c r="N202" i="1"/>
  <c r="N203" i="1"/>
  <c r="N180" i="1"/>
  <c r="N224" i="1" l="1"/>
</calcChain>
</file>

<file path=xl/sharedStrings.xml><?xml version="1.0" encoding="utf-8"?>
<sst xmlns="http://schemas.openxmlformats.org/spreadsheetml/2006/main" count="3374" uniqueCount="465">
  <si>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</si>
  <si>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</si>
  <si>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</si>
  <si>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</si>
  <si>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</si>
  <si>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</si>
  <si>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</si>
  <si>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</si>
  <si>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</si>
  <si>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</si>
  <si>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</si>
  <si>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</si>
  <si>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</si>
  <si>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</si>
  <si>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</si>
  <si>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</si>
  <si>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</si>
  <si>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</si>
  <si>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</si>
  <si>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</si>
  <si>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</si>
  <si>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</si>
  <si>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</si>
  <si>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</si>
  <si>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</si>
  <si>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</si>
  <si>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</si>
  <si>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</si>
  <si>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</si>
  <si>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</si>
  <si>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</si>
  <si>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</si>
  <si>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</si>
  <si>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</si>
  <si>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</si>
  <si>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</si>
  <si>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</si>
  <si>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</si>
  <si>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</si>
  <si>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</si>
  <si>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</si>
  <si>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</si>
  <si>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</si>
  <si>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</si>
  <si>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</si>
  <si>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</si>
  <si>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</si>
  <si>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</si>
  <si>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</si>
  <si>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090-8264-8515</t>
    <phoneticPr fontId="1"/>
  </si>
  <si>
    <t>076-292-0717</t>
    <phoneticPr fontId="1"/>
  </si>
  <si>
    <t>2024 年 2 月 23 日 （  金・祝  )</t>
    <rPh sb="19" eb="20">
      <t>キン</t>
    </rPh>
    <rPh sb="21" eb="22">
      <t>シュク</t>
    </rPh>
    <phoneticPr fontId="1"/>
  </si>
  <si>
    <t>小松市武道館</t>
    <rPh sb="0" eb="3">
      <t>コマツシ</t>
    </rPh>
    <rPh sb="3" eb="6">
      <t>ブドウカン</t>
    </rPh>
    <phoneticPr fontId="1"/>
  </si>
  <si>
    <t>tent-n@bz03.plala.or.jp</t>
    <phoneticPr fontId="1"/>
  </si>
  <si>
    <t>一般社団法人 全日本空手審判機構　北陸地区事務局</t>
    <rPh sb="17" eb="19">
      <t>ホクリク</t>
    </rPh>
    <phoneticPr fontId="1"/>
  </si>
  <si>
    <t>2024 年 2 月 13 日 （  火  )　　</t>
    <rPh sb="19" eb="20">
      <t>カ</t>
    </rPh>
    <phoneticPr fontId="1"/>
  </si>
  <si>
    <t>北陸地区</t>
    <rPh sb="0" eb="4">
      <t>ホクリクチク</t>
    </rPh>
    <phoneticPr fontId="3"/>
  </si>
  <si>
    <t>吉村　裕</t>
    <rPh sb="0" eb="2">
      <t>ヨシムラ</t>
    </rPh>
    <rPh sb="3" eb="4">
      <t>ユタカ</t>
    </rPh>
    <phoneticPr fontId="1"/>
  </si>
  <si>
    <t>極真会館浜井派石川県支部</t>
    <rPh sb="0" eb="12">
      <t>キョクシンカイカンハマイハイシカワケンシブ</t>
    </rPh>
    <phoneticPr fontId="3"/>
  </si>
  <si>
    <t>中島新治</t>
    <rPh sb="0" eb="4">
      <t>ナカシマシンジ</t>
    </rPh>
    <phoneticPr fontId="1"/>
  </si>
  <si>
    <t>　〒　921　ー　8005　　　</t>
    <phoneticPr fontId="1"/>
  </si>
  <si>
    <t>石川県金沢市間明町2丁目67番地</t>
    <rPh sb="0" eb="9">
      <t>イシカワケンカナザワシマギラマチ</t>
    </rPh>
    <rPh sb="10" eb="12">
      <t>チョウメ</t>
    </rPh>
    <rPh sb="14" eb="16">
      <t>バンチ</t>
    </rPh>
    <phoneticPr fontId="1"/>
  </si>
  <si>
    <t>HR</t>
    <phoneticPr fontId="1"/>
  </si>
  <si>
    <t>00009</t>
    <phoneticPr fontId="1"/>
  </si>
  <si>
    <t>中島　新治</t>
    <rPh sb="0" eb="2">
      <t>ナカシマ</t>
    </rPh>
    <rPh sb="3" eb="5">
      <t>シンジ</t>
    </rPh>
    <phoneticPr fontId="1"/>
  </si>
  <si>
    <t>極真会館浜井派石川県支部</t>
    <rPh sb="0" eb="12">
      <t>キョクシンカイカンハマイハイシカワケンシブ</t>
    </rPh>
    <phoneticPr fontId="1"/>
  </si>
  <si>
    <t>00046</t>
    <phoneticPr fontId="1"/>
  </si>
  <si>
    <t>新田　万季人</t>
    <rPh sb="0" eb="2">
      <t>シンタ</t>
    </rPh>
    <rPh sb="3" eb="4">
      <t>マン</t>
    </rPh>
    <rPh sb="4" eb="5">
      <t>キ</t>
    </rPh>
    <rPh sb="5" eb="6">
      <t>ヒト</t>
    </rPh>
    <phoneticPr fontId="1"/>
  </si>
  <si>
    <t>00047</t>
    <phoneticPr fontId="1"/>
  </si>
  <si>
    <t>新田　華子</t>
    <rPh sb="0" eb="2">
      <t>ニッタ</t>
    </rPh>
    <rPh sb="3" eb="5">
      <t>カコ</t>
    </rPh>
    <phoneticPr fontId="1"/>
  </si>
  <si>
    <t>00051</t>
    <phoneticPr fontId="1"/>
  </si>
  <si>
    <t>澤田　大嗣</t>
    <rPh sb="0" eb="2">
      <t>サワダ</t>
    </rPh>
    <rPh sb="3" eb="5">
      <t>タイシ</t>
    </rPh>
    <phoneticPr fontId="1"/>
  </si>
  <si>
    <t>00068</t>
    <phoneticPr fontId="1"/>
  </si>
  <si>
    <t>桝田　鉄夫</t>
    <rPh sb="0" eb="2">
      <t>マスダ</t>
    </rPh>
    <rPh sb="3" eb="5">
      <t>テツオ</t>
    </rPh>
    <phoneticPr fontId="1"/>
  </si>
  <si>
    <t>00093</t>
    <phoneticPr fontId="1"/>
  </si>
  <si>
    <t>市塚　武博</t>
    <rPh sb="0" eb="2">
      <t>イチヅカ</t>
    </rPh>
    <rPh sb="3" eb="5">
      <t>タケヒロ</t>
    </rPh>
    <phoneticPr fontId="1"/>
  </si>
  <si>
    <t>00033</t>
    <phoneticPr fontId="1"/>
  </si>
  <si>
    <t>梅田　康史</t>
    <rPh sb="0" eb="2">
      <t>ウメダ</t>
    </rPh>
    <rPh sb="3" eb="5">
      <t>ヤスシ</t>
    </rPh>
    <phoneticPr fontId="1"/>
  </si>
  <si>
    <t>00035</t>
    <phoneticPr fontId="1"/>
  </si>
  <si>
    <t>多田　功</t>
    <rPh sb="0" eb="2">
      <t>タダ</t>
    </rPh>
    <rPh sb="3" eb="4">
      <t>イサオ</t>
    </rPh>
    <phoneticPr fontId="1"/>
  </si>
  <si>
    <t>00059</t>
    <phoneticPr fontId="1"/>
  </si>
  <si>
    <t>岡本　隆憲</t>
    <rPh sb="0" eb="2">
      <t>オカモト</t>
    </rPh>
    <rPh sb="3" eb="5">
      <t>タカノリ</t>
    </rPh>
    <phoneticPr fontId="1"/>
  </si>
  <si>
    <t>00053</t>
    <phoneticPr fontId="1"/>
  </si>
  <si>
    <t>米田　崇訓</t>
    <rPh sb="0" eb="2">
      <t>ヨネダ</t>
    </rPh>
    <rPh sb="3" eb="4">
      <t>タカ</t>
    </rPh>
    <rPh sb="4" eb="5">
      <t>クン</t>
    </rPh>
    <phoneticPr fontId="1"/>
  </si>
  <si>
    <t>00069</t>
    <phoneticPr fontId="1"/>
  </si>
  <si>
    <t>桝田　健太</t>
    <rPh sb="0" eb="2">
      <t>マスダ</t>
    </rPh>
    <rPh sb="3" eb="5">
      <t>ケンタ</t>
    </rPh>
    <phoneticPr fontId="1"/>
  </si>
  <si>
    <t>00216</t>
    <phoneticPr fontId="1"/>
  </si>
  <si>
    <t>新田　小粋</t>
    <rPh sb="0" eb="2">
      <t>ニッタ</t>
    </rPh>
    <rPh sb="3" eb="5">
      <t>コイキ</t>
    </rPh>
    <phoneticPr fontId="1"/>
  </si>
  <si>
    <t>00215</t>
    <phoneticPr fontId="1"/>
  </si>
  <si>
    <t>小此内　捺芽</t>
    <rPh sb="0" eb="1">
      <t>コ</t>
    </rPh>
    <rPh sb="1" eb="2">
      <t>コ</t>
    </rPh>
    <rPh sb="2" eb="3">
      <t>ウチ</t>
    </rPh>
    <rPh sb="4" eb="5">
      <t>ナツ</t>
    </rPh>
    <rPh sb="5" eb="6">
      <t>メ</t>
    </rPh>
    <phoneticPr fontId="1"/>
  </si>
  <si>
    <t>00189</t>
    <phoneticPr fontId="1"/>
  </si>
  <si>
    <t>片山　史織</t>
    <rPh sb="0" eb="2">
      <t>カタヤマ</t>
    </rPh>
    <rPh sb="3" eb="5">
      <t>シオリ</t>
    </rPh>
    <phoneticPr fontId="1"/>
  </si>
  <si>
    <t>金曽　正秋</t>
    <rPh sb="0" eb="2">
      <t>カネソ</t>
    </rPh>
    <rPh sb="3" eb="4">
      <t>セイ</t>
    </rPh>
    <rPh sb="4" eb="5">
      <t>アキ</t>
    </rPh>
    <phoneticPr fontId="1"/>
  </si>
  <si>
    <t>金曽　新太郎</t>
    <rPh sb="0" eb="2">
      <t>カネソ</t>
    </rPh>
    <rPh sb="3" eb="6">
      <t>シンタロウ</t>
    </rPh>
    <phoneticPr fontId="1"/>
  </si>
  <si>
    <t>金曽　衣里</t>
    <rPh sb="0" eb="2">
      <t>カネソ</t>
    </rPh>
    <rPh sb="3" eb="5">
      <t>エリ</t>
    </rPh>
    <phoneticPr fontId="1"/>
  </si>
  <si>
    <t>金曽　美智子</t>
    <rPh sb="0" eb="2">
      <t>カネソ</t>
    </rPh>
    <rPh sb="3" eb="6">
      <t>ミチコ</t>
    </rPh>
    <phoneticPr fontId="1"/>
  </si>
  <si>
    <t>鎌倉　美穂</t>
    <rPh sb="0" eb="2">
      <t>カマクラ</t>
    </rPh>
    <rPh sb="3" eb="5">
      <t>ミホ</t>
    </rPh>
    <phoneticPr fontId="1"/>
  </si>
  <si>
    <t>桂　久晃</t>
    <rPh sb="0" eb="1">
      <t>カツラ</t>
    </rPh>
    <rPh sb="2" eb="3">
      <t>ヒサ</t>
    </rPh>
    <rPh sb="3" eb="4">
      <t>アキラ</t>
    </rPh>
    <phoneticPr fontId="1"/>
  </si>
  <si>
    <t>金塚　明日香</t>
    <rPh sb="0" eb="2">
      <t>カネツカ</t>
    </rPh>
    <rPh sb="3" eb="6">
      <t>アスカ</t>
    </rPh>
    <phoneticPr fontId="1"/>
  </si>
  <si>
    <t>谷口　美由紀</t>
    <rPh sb="0" eb="2">
      <t>タニグチ</t>
    </rPh>
    <rPh sb="3" eb="6">
      <t>ミユキ</t>
    </rPh>
    <phoneticPr fontId="1"/>
  </si>
  <si>
    <t>島岡　綾香</t>
    <rPh sb="0" eb="2">
      <t>シマオカ</t>
    </rPh>
    <rPh sb="3" eb="5">
      <t>アヤカ</t>
    </rPh>
    <phoneticPr fontId="1"/>
  </si>
  <si>
    <t>村井　瞭</t>
    <rPh sb="0" eb="2">
      <t>ムライ</t>
    </rPh>
    <rPh sb="3" eb="4">
      <t>リョウ</t>
    </rPh>
    <phoneticPr fontId="1"/>
  </si>
  <si>
    <t>木村　雅也</t>
    <rPh sb="0" eb="2">
      <t>キムラ</t>
    </rPh>
    <rPh sb="3" eb="5">
      <t>マサヤ</t>
    </rPh>
    <phoneticPr fontId="1"/>
  </si>
  <si>
    <t>中村　克明</t>
    <rPh sb="0" eb="2">
      <t>ナカムラ</t>
    </rPh>
    <rPh sb="3" eb="5">
      <t>カツアキ</t>
    </rPh>
    <phoneticPr fontId="1"/>
  </si>
  <si>
    <t>大村　周太</t>
    <rPh sb="0" eb="2">
      <t>オオムラ</t>
    </rPh>
    <rPh sb="3" eb="4">
      <t>シュウ</t>
    </rPh>
    <rPh sb="4" eb="5">
      <t>タ</t>
    </rPh>
    <phoneticPr fontId="1"/>
  </si>
  <si>
    <t>三村　瑚雪</t>
    <rPh sb="0" eb="2">
      <t>ミムラ</t>
    </rPh>
    <rPh sb="3" eb="5">
      <t>コユキ</t>
    </rPh>
    <phoneticPr fontId="1"/>
  </si>
  <si>
    <t>澤田　由香利</t>
    <rPh sb="0" eb="2">
      <t>サワダ</t>
    </rPh>
    <rPh sb="3" eb="6">
      <t>ユカリ</t>
    </rPh>
    <phoneticPr fontId="1"/>
  </si>
  <si>
    <t>坪内　良太</t>
    <rPh sb="0" eb="2">
      <t>ツボウチ</t>
    </rPh>
    <rPh sb="3" eb="5">
      <t>リョウタ</t>
    </rPh>
    <phoneticPr fontId="1"/>
  </si>
  <si>
    <t>関口　悟史</t>
    <rPh sb="0" eb="2">
      <t>セキグチ</t>
    </rPh>
    <rPh sb="3" eb="5">
      <t>サトルシ</t>
    </rPh>
    <phoneticPr fontId="1"/>
  </si>
  <si>
    <t>浜屋　暁</t>
    <rPh sb="0" eb="2">
      <t>ハマヤ</t>
    </rPh>
    <rPh sb="3" eb="4">
      <t>アカツキ</t>
    </rPh>
    <phoneticPr fontId="1"/>
  </si>
  <si>
    <t>中谷　純江</t>
    <rPh sb="0" eb="2">
      <t>ナカタニ</t>
    </rPh>
    <rPh sb="3" eb="4">
      <t>ジュン</t>
    </rPh>
    <rPh sb="4" eb="5">
      <t>エ</t>
    </rPh>
    <phoneticPr fontId="1"/>
  </si>
  <si>
    <t>田川　唯</t>
    <rPh sb="0" eb="2">
      <t>タガワ</t>
    </rPh>
    <rPh sb="3" eb="4">
      <t>ユイ</t>
    </rPh>
    <phoneticPr fontId="1"/>
  </si>
  <si>
    <t>髙野　洋美</t>
    <rPh sb="0" eb="2">
      <t>タカノ</t>
    </rPh>
    <rPh sb="3" eb="5">
      <t>ヒロミ</t>
    </rPh>
    <phoneticPr fontId="1"/>
  </si>
  <si>
    <t>山岸　孝生</t>
    <rPh sb="0" eb="2">
      <t>ヤマギシ</t>
    </rPh>
    <rPh sb="3" eb="5">
      <t>タカオ</t>
    </rPh>
    <phoneticPr fontId="1"/>
  </si>
  <si>
    <t>山岸　友貴</t>
    <rPh sb="0" eb="2">
      <t>ヤマギシ</t>
    </rPh>
    <rPh sb="3" eb="5">
      <t>ユキ</t>
    </rPh>
    <phoneticPr fontId="1"/>
  </si>
  <si>
    <t>澤村　香奈</t>
    <rPh sb="0" eb="2">
      <t>サワムラ</t>
    </rPh>
    <rPh sb="3" eb="5">
      <t>カナ</t>
    </rPh>
    <phoneticPr fontId="1"/>
  </si>
  <si>
    <t>角野　綾子</t>
    <rPh sb="0" eb="2">
      <t>スミノ</t>
    </rPh>
    <rPh sb="3" eb="5">
      <t>アヤコ</t>
    </rPh>
    <phoneticPr fontId="1"/>
  </si>
  <si>
    <t>原　真治</t>
    <rPh sb="0" eb="1">
      <t>ハラ</t>
    </rPh>
    <rPh sb="2" eb="4">
      <t>シンジ</t>
    </rPh>
    <phoneticPr fontId="1"/>
  </si>
  <si>
    <t>間野　聡</t>
    <rPh sb="0" eb="2">
      <t>マノ</t>
    </rPh>
    <rPh sb="3" eb="4">
      <t>サトシ</t>
    </rPh>
    <phoneticPr fontId="1"/>
  </si>
  <si>
    <t>坂井　加代</t>
    <rPh sb="0" eb="2">
      <t>サカイ</t>
    </rPh>
    <rPh sb="3" eb="5">
      <t>カヨ</t>
    </rPh>
    <phoneticPr fontId="1"/>
  </si>
  <si>
    <t>大高　瞳</t>
    <rPh sb="0" eb="2">
      <t>オオタカ</t>
    </rPh>
    <rPh sb="3" eb="4">
      <t>ヒトミ</t>
    </rPh>
    <phoneticPr fontId="1"/>
  </si>
  <si>
    <t>小此内　崇</t>
    <rPh sb="0" eb="1">
      <t>コ</t>
    </rPh>
    <rPh sb="1" eb="2">
      <t>コ</t>
    </rPh>
    <rPh sb="2" eb="3">
      <t>ウチ</t>
    </rPh>
    <rPh sb="4" eb="5">
      <t>タカシ</t>
    </rPh>
    <phoneticPr fontId="1"/>
  </si>
  <si>
    <t>柿原　泰夫</t>
    <rPh sb="0" eb="2">
      <t>カキハラ</t>
    </rPh>
    <rPh sb="3" eb="5">
      <t>ヤスオ</t>
    </rPh>
    <phoneticPr fontId="1"/>
  </si>
  <si>
    <t>鶴尾　健人</t>
    <rPh sb="0" eb="2">
      <t>ツルオ</t>
    </rPh>
    <rPh sb="3" eb="5">
      <t>ケンヒト</t>
    </rPh>
    <phoneticPr fontId="1"/>
  </si>
  <si>
    <t>正津　亮一</t>
    <rPh sb="0" eb="2">
      <t>ショウツ</t>
    </rPh>
    <rPh sb="3" eb="5">
      <t>リョウイチ</t>
    </rPh>
    <phoneticPr fontId="1"/>
  </si>
  <si>
    <t>浜高　秀和</t>
    <rPh sb="0" eb="2">
      <t>ハマタカ</t>
    </rPh>
    <rPh sb="3" eb="5">
      <t>ヒデカズ</t>
    </rPh>
    <phoneticPr fontId="1"/>
  </si>
  <si>
    <t>松原　直司</t>
    <rPh sb="0" eb="2">
      <t>マツバラ</t>
    </rPh>
    <rPh sb="3" eb="5">
      <t>ナオジ</t>
    </rPh>
    <phoneticPr fontId="1"/>
  </si>
  <si>
    <t>小杉　浩子</t>
    <rPh sb="0" eb="2">
      <t>コスギ</t>
    </rPh>
    <rPh sb="3" eb="5">
      <t>ヒロコ</t>
    </rPh>
    <phoneticPr fontId="1"/>
  </si>
  <si>
    <t>川上　夏希</t>
    <rPh sb="0" eb="2">
      <t>カワカミ</t>
    </rPh>
    <rPh sb="3" eb="5">
      <t>ナツキ</t>
    </rPh>
    <phoneticPr fontId="1"/>
  </si>
  <si>
    <t>宮口　大樹</t>
    <rPh sb="0" eb="2">
      <t>ミヤグチ</t>
    </rPh>
    <rPh sb="3" eb="5">
      <t>ダイキ</t>
    </rPh>
    <phoneticPr fontId="1"/>
  </si>
  <si>
    <t>尾﨑　稔</t>
    <rPh sb="0" eb="2">
      <t>オザキ</t>
    </rPh>
    <rPh sb="3" eb="4">
      <t>ミノル</t>
    </rPh>
    <phoneticPr fontId="1"/>
  </si>
  <si>
    <t>本田　立</t>
    <rPh sb="0" eb="2">
      <t>ホンダ</t>
    </rPh>
    <rPh sb="3" eb="4">
      <t>リツ</t>
    </rPh>
    <phoneticPr fontId="1"/>
  </si>
  <si>
    <t>菱沼　章良</t>
    <rPh sb="0" eb="2">
      <t>ヒシヌマ</t>
    </rPh>
    <rPh sb="3" eb="4">
      <t>アキラ</t>
    </rPh>
    <rPh sb="4" eb="5">
      <t>リョウ</t>
    </rPh>
    <phoneticPr fontId="1"/>
  </si>
  <si>
    <t>赤峰　君人</t>
    <rPh sb="0" eb="2">
      <t>アカミネ</t>
    </rPh>
    <rPh sb="3" eb="4">
      <t>キミ</t>
    </rPh>
    <rPh sb="4" eb="5">
      <t>ヒト</t>
    </rPh>
    <phoneticPr fontId="1"/>
  </si>
  <si>
    <t>澤田　淳二</t>
    <rPh sb="0" eb="2">
      <t>サワダ</t>
    </rPh>
    <rPh sb="3" eb="5">
      <t>ジュンジ</t>
    </rPh>
    <phoneticPr fontId="1"/>
  </si>
  <si>
    <t>前川　和也</t>
    <rPh sb="0" eb="2">
      <t>マエカワ</t>
    </rPh>
    <rPh sb="3" eb="5">
      <t>カズヤ</t>
    </rPh>
    <phoneticPr fontId="1"/>
  </si>
  <si>
    <t>香城　順平</t>
    <rPh sb="0" eb="2">
      <t>コウジョウ</t>
    </rPh>
    <rPh sb="3" eb="5">
      <t>ジュンペイ</t>
    </rPh>
    <phoneticPr fontId="1"/>
  </si>
  <si>
    <t>坊下　祐樹</t>
    <rPh sb="0" eb="2">
      <t>ボウシタ</t>
    </rPh>
    <rPh sb="3" eb="5">
      <t>ユウキ</t>
    </rPh>
    <phoneticPr fontId="1"/>
  </si>
  <si>
    <t>大西　綾</t>
    <rPh sb="0" eb="2">
      <t>オオニシ</t>
    </rPh>
    <rPh sb="3" eb="4">
      <t>アヤ</t>
    </rPh>
    <phoneticPr fontId="1"/>
  </si>
  <si>
    <t>村田　龍介</t>
    <rPh sb="0" eb="2">
      <t>ムラタ</t>
    </rPh>
    <rPh sb="3" eb="5">
      <t>リュウスケ</t>
    </rPh>
    <phoneticPr fontId="1"/>
  </si>
  <si>
    <t>鹿肝　拓哉</t>
    <rPh sb="0" eb="1">
      <t>シカ</t>
    </rPh>
    <rPh sb="1" eb="2">
      <t>キモ</t>
    </rPh>
    <rPh sb="3" eb="5">
      <t>タクヤ</t>
    </rPh>
    <phoneticPr fontId="1"/>
  </si>
  <si>
    <t>武奨館吉村道場</t>
    <rPh sb="0" eb="7">
      <t>ブショウカンヨシムラドウジョウ</t>
    </rPh>
    <phoneticPr fontId="3"/>
  </si>
  <si>
    <t>吉村　裕</t>
    <rPh sb="0" eb="2">
      <t>ヨシムラ</t>
    </rPh>
    <rPh sb="3" eb="4">
      <t>ユタカ</t>
    </rPh>
    <phoneticPr fontId="1"/>
  </si>
  <si>
    <t>　〒　920ー0003</t>
    <phoneticPr fontId="1"/>
  </si>
  <si>
    <t>金沢市疋田2丁目142　ノアズアーク401号</t>
    <rPh sb="0" eb="5">
      <t>カナザワシヒキタ</t>
    </rPh>
    <rPh sb="6" eb="8">
      <t>チョウメ</t>
    </rPh>
    <rPh sb="21" eb="22">
      <t>ゴウ</t>
    </rPh>
    <phoneticPr fontId="1"/>
  </si>
  <si>
    <t>yutaka@yoshimura -karate.com</t>
    <phoneticPr fontId="1"/>
  </si>
  <si>
    <t>00002</t>
    <phoneticPr fontId="1"/>
  </si>
  <si>
    <t>武奨館吉村道場</t>
    <rPh sb="0" eb="7">
      <t>ブショウカンヨシムラドウジョウ</t>
    </rPh>
    <phoneticPr fontId="1"/>
  </si>
  <si>
    <t>00017</t>
    <phoneticPr fontId="1"/>
  </si>
  <si>
    <t>村中是孝</t>
    <rPh sb="0" eb="2">
      <t>ムラナカ</t>
    </rPh>
    <rPh sb="2" eb="3">
      <t>コレ</t>
    </rPh>
    <rPh sb="3" eb="4">
      <t>タカ</t>
    </rPh>
    <phoneticPr fontId="1"/>
  </si>
  <si>
    <t>00064</t>
    <phoneticPr fontId="1"/>
  </si>
  <si>
    <t>古窪高志</t>
    <rPh sb="0" eb="2">
      <t>フルクボ</t>
    </rPh>
    <rPh sb="2" eb="3">
      <t>タカ</t>
    </rPh>
    <rPh sb="3" eb="4">
      <t>ココロザシ</t>
    </rPh>
    <phoneticPr fontId="1"/>
  </si>
  <si>
    <t>00055</t>
    <phoneticPr fontId="1"/>
  </si>
  <si>
    <t>宮嶋雅行</t>
    <rPh sb="0" eb="2">
      <t>ミヤジマ</t>
    </rPh>
    <rPh sb="2" eb="4">
      <t>マサユキ</t>
    </rPh>
    <phoneticPr fontId="1"/>
  </si>
  <si>
    <t>西川聰志</t>
    <rPh sb="0" eb="2">
      <t>ニシカワ</t>
    </rPh>
    <rPh sb="2" eb="3">
      <t>サトシ</t>
    </rPh>
    <rPh sb="3" eb="4">
      <t>ココロザシ</t>
    </rPh>
    <phoneticPr fontId="1"/>
  </si>
  <si>
    <t>針山功靖</t>
    <rPh sb="0" eb="2">
      <t>ハリヤマ</t>
    </rPh>
    <rPh sb="2" eb="3">
      <t>コウ</t>
    </rPh>
    <rPh sb="3" eb="4">
      <t>セイ</t>
    </rPh>
    <phoneticPr fontId="1"/>
  </si>
  <si>
    <t>高畑友一</t>
    <rPh sb="0" eb="2">
      <t>タカハタ</t>
    </rPh>
    <rPh sb="2" eb="4">
      <t>トモカズ</t>
    </rPh>
    <phoneticPr fontId="1"/>
  </si>
  <si>
    <t>石塚丈雄</t>
    <rPh sb="0" eb="2">
      <t>イシツカ</t>
    </rPh>
    <rPh sb="2" eb="4">
      <t>タケオ</t>
    </rPh>
    <phoneticPr fontId="1"/>
  </si>
  <si>
    <t>高島英紀</t>
    <rPh sb="0" eb="2">
      <t>タカシマ</t>
    </rPh>
    <rPh sb="2" eb="4">
      <t>ヒデキ</t>
    </rPh>
    <phoneticPr fontId="1"/>
  </si>
  <si>
    <t>永川　将</t>
    <rPh sb="0" eb="2">
      <t>ナガカワ</t>
    </rPh>
    <rPh sb="3" eb="4">
      <t>ショウ</t>
    </rPh>
    <phoneticPr fontId="1"/>
  </si>
  <si>
    <t>山崎美帆</t>
    <rPh sb="0" eb="2">
      <t>ヤマザキ</t>
    </rPh>
    <rPh sb="2" eb="4">
      <t>ミホ</t>
    </rPh>
    <phoneticPr fontId="1"/>
  </si>
  <si>
    <t>阿原智子</t>
    <rPh sb="0" eb="2">
      <t>アハラ</t>
    </rPh>
    <rPh sb="2" eb="4">
      <t>トモコ</t>
    </rPh>
    <phoneticPr fontId="1"/>
  </si>
  <si>
    <t>上浜可菜</t>
    <rPh sb="0" eb="2">
      <t>カミハマ</t>
    </rPh>
    <rPh sb="2" eb="4">
      <t>カナ</t>
    </rPh>
    <phoneticPr fontId="1"/>
  </si>
  <si>
    <t>浦山　馨</t>
    <rPh sb="0" eb="2">
      <t>ウラヤマ</t>
    </rPh>
    <rPh sb="3" eb="4">
      <t>カオル</t>
    </rPh>
    <phoneticPr fontId="1"/>
  </si>
  <si>
    <t>東　優莉</t>
    <rPh sb="0" eb="1">
      <t>アズマ</t>
    </rPh>
    <rPh sb="2" eb="3">
      <t>ユウ</t>
    </rPh>
    <rPh sb="3" eb="4">
      <t>リ</t>
    </rPh>
    <phoneticPr fontId="1"/>
  </si>
  <si>
    <t>桶川唯花</t>
    <rPh sb="0" eb="2">
      <t>オケガワ</t>
    </rPh>
    <rPh sb="2" eb="3">
      <t>ユイ</t>
    </rPh>
    <rPh sb="3" eb="4">
      <t>ハナ</t>
    </rPh>
    <phoneticPr fontId="1"/>
  </si>
  <si>
    <t>舘　浩子</t>
    <rPh sb="0" eb="1">
      <t>タチ</t>
    </rPh>
    <rPh sb="2" eb="4">
      <t>ヒロコ</t>
    </rPh>
    <phoneticPr fontId="1"/>
  </si>
  <si>
    <t>桑原麻衣子</t>
    <rPh sb="0" eb="2">
      <t>クワハラ</t>
    </rPh>
    <rPh sb="2" eb="5">
      <t>マイコ</t>
    </rPh>
    <phoneticPr fontId="1"/>
  </si>
  <si>
    <t>大坪貴幸</t>
    <rPh sb="0" eb="2">
      <t>オオツボ</t>
    </rPh>
    <rPh sb="2" eb="4">
      <t>タカユキ</t>
    </rPh>
    <phoneticPr fontId="1"/>
  </si>
  <si>
    <t>山貫みき</t>
    <rPh sb="0" eb="2">
      <t>ヤマヌキ</t>
    </rPh>
    <phoneticPr fontId="1"/>
  </si>
  <si>
    <t>小林裕司</t>
    <rPh sb="0" eb="2">
      <t>コバヤシ</t>
    </rPh>
    <rPh sb="2" eb="4">
      <t>ユウジ</t>
    </rPh>
    <phoneticPr fontId="1"/>
  </si>
  <si>
    <t>奥村正幸</t>
    <rPh sb="0" eb="2">
      <t>オクムラ</t>
    </rPh>
    <rPh sb="2" eb="4">
      <t>マサユキ</t>
    </rPh>
    <phoneticPr fontId="1"/>
  </si>
  <si>
    <t>國納建蔵</t>
    <rPh sb="0" eb="2">
      <t>クニオサメ</t>
    </rPh>
    <rPh sb="2" eb="3">
      <t>タツル</t>
    </rPh>
    <rPh sb="3" eb="4">
      <t>クラ</t>
    </rPh>
    <phoneticPr fontId="1"/>
  </si>
  <si>
    <t>秋田　真</t>
    <rPh sb="0" eb="2">
      <t>アキタ</t>
    </rPh>
    <rPh sb="3" eb="4">
      <t>シン</t>
    </rPh>
    <phoneticPr fontId="1"/>
  </si>
  <si>
    <t>坂森美江</t>
    <rPh sb="0" eb="2">
      <t>サカモリ</t>
    </rPh>
    <rPh sb="2" eb="4">
      <t>ミエ</t>
    </rPh>
    <phoneticPr fontId="1"/>
  </si>
  <si>
    <t>川﨑直也</t>
    <rPh sb="0" eb="2">
      <t>カワサキ</t>
    </rPh>
    <rPh sb="2" eb="4">
      <t>ナオヤ</t>
    </rPh>
    <phoneticPr fontId="1"/>
  </si>
  <si>
    <t>渡辺晃次</t>
    <rPh sb="0" eb="2">
      <t>ワタナベ</t>
    </rPh>
    <rPh sb="2" eb="3">
      <t>アキラ</t>
    </rPh>
    <rPh sb="3" eb="4">
      <t>ジ</t>
    </rPh>
    <phoneticPr fontId="1"/>
  </si>
  <si>
    <t>原田真桜</t>
    <rPh sb="0" eb="2">
      <t>ハラダ</t>
    </rPh>
    <rPh sb="2" eb="3">
      <t>マ</t>
    </rPh>
    <rPh sb="3" eb="4">
      <t>サクラ</t>
    </rPh>
    <phoneticPr fontId="1"/>
  </si>
  <si>
    <t>作井有加</t>
    <rPh sb="0" eb="2">
      <t>サクイ</t>
    </rPh>
    <rPh sb="2" eb="3">
      <t>ユウ</t>
    </rPh>
    <rPh sb="3" eb="4">
      <t>カ</t>
    </rPh>
    <phoneticPr fontId="1"/>
  </si>
  <si>
    <t>山岡りえ</t>
    <rPh sb="0" eb="2">
      <t>ヤマオカ</t>
    </rPh>
    <phoneticPr fontId="1"/>
  </si>
  <si>
    <t>竹内恵子</t>
    <rPh sb="0" eb="2">
      <t>タケウチ</t>
    </rPh>
    <rPh sb="2" eb="4">
      <t>ケイコ</t>
    </rPh>
    <phoneticPr fontId="1"/>
  </si>
  <si>
    <t>髙野利佳</t>
    <rPh sb="0" eb="2">
      <t>タカノ</t>
    </rPh>
    <rPh sb="2" eb="3">
      <t>リ</t>
    </rPh>
    <rPh sb="3" eb="4">
      <t>カ</t>
    </rPh>
    <phoneticPr fontId="1"/>
  </si>
  <si>
    <t>河崎円香</t>
    <rPh sb="0" eb="2">
      <t>カワサキ</t>
    </rPh>
    <rPh sb="2" eb="3">
      <t>マドカ</t>
    </rPh>
    <rPh sb="3" eb="4">
      <t>カオリ</t>
    </rPh>
    <phoneticPr fontId="1"/>
  </si>
  <si>
    <t>吉田和義</t>
    <rPh sb="0" eb="2">
      <t>ヨシダ</t>
    </rPh>
    <rPh sb="2" eb="3">
      <t>カズ</t>
    </rPh>
    <rPh sb="3" eb="4">
      <t>ギ</t>
    </rPh>
    <phoneticPr fontId="1"/>
  </si>
  <si>
    <t>竹内　達</t>
    <rPh sb="0" eb="2">
      <t>タケウチ</t>
    </rPh>
    <rPh sb="3" eb="4">
      <t>タツ</t>
    </rPh>
    <phoneticPr fontId="1"/>
  </si>
  <si>
    <t>増井奈央美</t>
    <rPh sb="0" eb="2">
      <t>マスイ</t>
    </rPh>
    <rPh sb="2" eb="5">
      <t>ナオミ</t>
    </rPh>
    <phoneticPr fontId="1"/>
  </si>
  <si>
    <t>渡辺小春</t>
    <rPh sb="0" eb="2">
      <t>ワタナベ</t>
    </rPh>
    <rPh sb="2" eb="4">
      <t>コハル</t>
    </rPh>
    <phoneticPr fontId="1"/>
  </si>
  <si>
    <t>吉村由季子</t>
    <rPh sb="0" eb="2">
      <t>ヨシムラ</t>
    </rPh>
    <rPh sb="2" eb="5">
      <t>ユキコ</t>
    </rPh>
    <phoneticPr fontId="1"/>
  </si>
  <si>
    <t>正樹道場</t>
    <rPh sb="0" eb="4">
      <t>マサキドウジョウ</t>
    </rPh>
    <phoneticPr fontId="3"/>
  </si>
  <si>
    <t>竹中正樹</t>
    <rPh sb="0" eb="4">
      <t>タケナカマサキ</t>
    </rPh>
    <phoneticPr fontId="1"/>
  </si>
  <si>
    <t>０９０－３２９５－３１５５</t>
    <phoneticPr fontId="1"/>
  </si>
  <si>
    <t>０７６－２４１－１５２５</t>
    <phoneticPr fontId="1"/>
  </si>
  <si>
    <t>　〒　　　　９２１ー　　８０６４　　</t>
    <phoneticPr fontId="1"/>
  </si>
  <si>
    <t>石川県金沢市八日市2丁目748</t>
    <rPh sb="0" eb="9">
      <t>イシカワケンカナザワシヨウカイチ</t>
    </rPh>
    <rPh sb="10" eb="12">
      <t>チョウメ</t>
    </rPh>
    <phoneticPr fontId="1"/>
  </si>
  <si>
    <t>info@masaki-dojo.com</t>
    <phoneticPr fontId="1"/>
  </si>
  <si>
    <t>cb</t>
    <phoneticPr fontId="1"/>
  </si>
  <si>
    <t>00604</t>
    <phoneticPr fontId="1"/>
  </si>
  <si>
    <t>正樹道場</t>
    <rPh sb="0" eb="2">
      <t>マサキ</t>
    </rPh>
    <rPh sb="2" eb="4">
      <t>ドウジョウ</t>
    </rPh>
    <phoneticPr fontId="1"/>
  </si>
  <si>
    <t>00685</t>
    <phoneticPr fontId="1"/>
  </si>
  <si>
    <t>泉　計</t>
    <rPh sb="0" eb="1">
      <t>イズミ</t>
    </rPh>
    <rPh sb="2" eb="3">
      <t>ケイ</t>
    </rPh>
    <phoneticPr fontId="1"/>
  </si>
  <si>
    <t>正樹道場</t>
    <rPh sb="0" eb="4">
      <t>マサキドウジョウ</t>
    </rPh>
    <phoneticPr fontId="1"/>
  </si>
  <si>
    <t>00750</t>
    <phoneticPr fontId="1"/>
  </si>
  <si>
    <t>杉宮正明</t>
    <rPh sb="0" eb="2">
      <t>スギミヤ</t>
    </rPh>
    <rPh sb="2" eb="4">
      <t>マサアキ</t>
    </rPh>
    <phoneticPr fontId="1"/>
  </si>
  <si>
    <t>春田一郎</t>
    <rPh sb="0" eb="2">
      <t>ハルタ</t>
    </rPh>
    <rPh sb="2" eb="4">
      <t>イチロウ</t>
    </rPh>
    <phoneticPr fontId="1"/>
  </si>
  <si>
    <t>指江琉威</t>
    <rPh sb="0" eb="2">
      <t>ユビエ</t>
    </rPh>
    <rPh sb="2" eb="3">
      <t>ル</t>
    </rPh>
    <rPh sb="3" eb="4">
      <t>イ</t>
    </rPh>
    <phoneticPr fontId="1"/>
  </si>
  <si>
    <t>横井大祐</t>
    <rPh sb="0" eb="2">
      <t>ヨコイ</t>
    </rPh>
    <rPh sb="2" eb="4">
      <t>ダイスケ</t>
    </rPh>
    <phoneticPr fontId="1"/>
  </si>
  <si>
    <t>市島みどり</t>
    <rPh sb="0" eb="2">
      <t>イチジマ</t>
    </rPh>
    <phoneticPr fontId="1"/>
  </si>
  <si>
    <t>矢川英樹</t>
    <rPh sb="0" eb="2">
      <t>ヤガワ</t>
    </rPh>
    <rPh sb="2" eb="4">
      <t>ヒデキ</t>
    </rPh>
    <phoneticPr fontId="1"/>
  </si>
  <si>
    <t>中田勝裕</t>
    <rPh sb="0" eb="2">
      <t>ナカダ</t>
    </rPh>
    <rPh sb="2" eb="4">
      <t>カツヒロ</t>
    </rPh>
    <phoneticPr fontId="1"/>
  </si>
  <si>
    <t>末田友成</t>
    <rPh sb="0" eb="2">
      <t>スエダ</t>
    </rPh>
    <rPh sb="2" eb="4">
      <t>トモナリ</t>
    </rPh>
    <phoneticPr fontId="1"/>
  </si>
  <si>
    <t>川野日花理</t>
    <rPh sb="0" eb="2">
      <t>カワノ</t>
    </rPh>
    <rPh sb="2" eb="4">
      <t>ヒハナ</t>
    </rPh>
    <rPh sb="4" eb="5">
      <t>リ</t>
    </rPh>
    <phoneticPr fontId="1"/>
  </si>
  <si>
    <t>宮田一尋</t>
    <rPh sb="0" eb="2">
      <t>ミヤタ</t>
    </rPh>
    <rPh sb="2" eb="3">
      <t>イチ</t>
    </rPh>
    <rPh sb="3" eb="4">
      <t>ヒロ</t>
    </rPh>
    <phoneticPr fontId="1"/>
  </si>
  <si>
    <t>宮田理恵</t>
    <rPh sb="0" eb="2">
      <t>ミヤタ</t>
    </rPh>
    <rPh sb="2" eb="4">
      <t>リエ</t>
    </rPh>
    <phoneticPr fontId="1"/>
  </si>
  <si>
    <t>山田優樹</t>
    <rPh sb="0" eb="2">
      <t>ヤマダ</t>
    </rPh>
    <rPh sb="2" eb="4">
      <t>マサキ</t>
    </rPh>
    <phoneticPr fontId="1"/>
  </si>
  <si>
    <t>長山登美子</t>
    <rPh sb="0" eb="2">
      <t>ナガヤマ</t>
    </rPh>
    <rPh sb="2" eb="5">
      <t>トミコ</t>
    </rPh>
    <phoneticPr fontId="1"/>
  </si>
  <si>
    <t>奥村篤史</t>
    <rPh sb="0" eb="2">
      <t>オクムラ</t>
    </rPh>
    <rPh sb="2" eb="4">
      <t>アツシ</t>
    </rPh>
    <phoneticPr fontId="1"/>
  </si>
  <si>
    <t>川井翔</t>
    <rPh sb="0" eb="2">
      <t>カワイ</t>
    </rPh>
    <rPh sb="2" eb="3">
      <t>ショウ</t>
    </rPh>
    <phoneticPr fontId="1"/>
  </si>
  <si>
    <t>木田村豪一</t>
    <rPh sb="0" eb="3">
      <t>キタムラ</t>
    </rPh>
    <rPh sb="3" eb="4">
      <t>ゴウ</t>
    </rPh>
    <rPh sb="4" eb="5">
      <t>イチ</t>
    </rPh>
    <phoneticPr fontId="1"/>
  </si>
  <si>
    <t>洲﨑典英</t>
    <rPh sb="0" eb="2">
      <t>スザキ</t>
    </rPh>
    <rPh sb="2" eb="3">
      <t>テン</t>
    </rPh>
    <rPh sb="3" eb="4">
      <t>エイ</t>
    </rPh>
    <phoneticPr fontId="1"/>
  </si>
  <si>
    <t>末田紫乃</t>
    <rPh sb="0" eb="2">
      <t>スエダ</t>
    </rPh>
    <rPh sb="2" eb="3">
      <t>ムラサキ</t>
    </rPh>
    <rPh sb="3" eb="4">
      <t>ノ</t>
    </rPh>
    <phoneticPr fontId="1"/>
  </si>
  <si>
    <t>中村茂雄</t>
    <rPh sb="0" eb="2">
      <t>ナカムラ</t>
    </rPh>
    <rPh sb="2" eb="4">
      <t>シゲオ</t>
    </rPh>
    <phoneticPr fontId="1"/>
  </si>
  <si>
    <t>大坂千恵</t>
    <rPh sb="0" eb="2">
      <t>オオサカ</t>
    </rPh>
    <rPh sb="2" eb="4">
      <t>チエ</t>
    </rPh>
    <phoneticPr fontId="1"/>
  </si>
  <si>
    <t>堀川由美子</t>
    <rPh sb="0" eb="2">
      <t>ホリカワ</t>
    </rPh>
    <rPh sb="2" eb="5">
      <t>ユミコ</t>
    </rPh>
    <phoneticPr fontId="1"/>
  </si>
  <si>
    <t>坂野司</t>
    <rPh sb="0" eb="2">
      <t>サカノ</t>
    </rPh>
    <rPh sb="2" eb="3">
      <t>ツカサ</t>
    </rPh>
    <phoneticPr fontId="1"/>
  </si>
  <si>
    <t>坂野彩乃</t>
    <rPh sb="0" eb="2">
      <t>サカノ</t>
    </rPh>
    <rPh sb="2" eb="4">
      <t>アヤノ</t>
    </rPh>
    <phoneticPr fontId="1"/>
  </si>
  <si>
    <t>野瀨れい子</t>
    <rPh sb="0" eb="2">
      <t>ノセ</t>
    </rPh>
    <rPh sb="4" eb="5">
      <t>コ</t>
    </rPh>
    <phoneticPr fontId="1"/>
  </si>
  <si>
    <t>橋野恵永</t>
    <rPh sb="0" eb="2">
      <t>ハシノ</t>
    </rPh>
    <rPh sb="2" eb="3">
      <t>メグミ</t>
    </rPh>
    <rPh sb="3" eb="4">
      <t>ナガ</t>
    </rPh>
    <phoneticPr fontId="1"/>
  </si>
  <si>
    <t>柄澤佐千子</t>
    <rPh sb="0" eb="2">
      <t>カラサワ</t>
    </rPh>
    <rPh sb="2" eb="5">
      <t>サチコ</t>
    </rPh>
    <phoneticPr fontId="1"/>
  </si>
  <si>
    <t>河村雄</t>
    <rPh sb="0" eb="2">
      <t>カワムラ</t>
    </rPh>
    <rPh sb="2" eb="3">
      <t>ユウ</t>
    </rPh>
    <phoneticPr fontId="1"/>
  </si>
  <si>
    <t>小坂美奈</t>
    <rPh sb="0" eb="2">
      <t>コザカ</t>
    </rPh>
    <rPh sb="2" eb="4">
      <t>ミナ</t>
    </rPh>
    <phoneticPr fontId="1"/>
  </si>
  <si>
    <t>00687</t>
    <phoneticPr fontId="1"/>
  </si>
  <si>
    <t>中村健太</t>
    <rPh sb="0" eb="2">
      <t>ナカムラ</t>
    </rPh>
    <rPh sb="2" eb="4">
      <t>ケンタ</t>
    </rPh>
    <phoneticPr fontId="1"/>
  </si>
  <si>
    <t>瀧川圭一</t>
    <rPh sb="0" eb="2">
      <t>タキガワ</t>
    </rPh>
    <rPh sb="2" eb="4">
      <t>ケイイチ</t>
    </rPh>
    <phoneticPr fontId="1"/>
  </si>
  <si>
    <t>後山隆夫</t>
    <rPh sb="0" eb="2">
      <t>ウシロヤマ</t>
    </rPh>
    <rPh sb="2" eb="4">
      <t>タカオ</t>
    </rPh>
    <phoneticPr fontId="1"/>
  </si>
  <si>
    <t>後山直子</t>
    <rPh sb="0" eb="2">
      <t>ウシロヤマ</t>
    </rPh>
    <rPh sb="2" eb="4">
      <t>ナオコ</t>
    </rPh>
    <phoneticPr fontId="1"/>
  </si>
  <si>
    <t xml:space="preserve"> 尚道館</t>
    <rPh sb="1" eb="4">
      <t>ショウドウカン</t>
    </rPh>
    <phoneticPr fontId="3"/>
  </si>
  <si>
    <t>山崎　英明</t>
    <rPh sb="0" eb="2">
      <t>ヤマザキ</t>
    </rPh>
    <rPh sb="3" eb="5">
      <t>ヒデアキ</t>
    </rPh>
    <phoneticPr fontId="1"/>
  </si>
  <si>
    <t>076-431-8333</t>
    <phoneticPr fontId="1"/>
  </si>
  <si>
    <t>　〒　930ー0892　　　　</t>
    <phoneticPr fontId="1"/>
  </si>
  <si>
    <t>富山県富山市石坂2508-3　2F</t>
    <rPh sb="0" eb="8">
      <t>トヤマケントヤマシイシザカ</t>
    </rPh>
    <phoneticPr fontId="1"/>
  </si>
  <si>
    <t>shodokan@pu.ctt.ne.jp</t>
    <phoneticPr fontId="1"/>
  </si>
  <si>
    <t>尚道館</t>
    <rPh sb="0" eb="3">
      <t>ショウドウカン</t>
    </rPh>
    <phoneticPr fontId="1"/>
  </si>
  <si>
    <t>竹島　健太郎</t>
    <rPh sb="0" eb="2">
      <t>タケシマ</t>
    </rPh>
    <rPh sb="3" eb="6">
      <t>ケンタロウ</t>
    </rPh>
    <phoneticPr fontId="1"/>
  </si>
  <si>
    <t>河井　雅広</t>
    <rPh sb="0" eb="2">
      <t>カワイ</t>
    </rPh>
    <rPh sb="3" eb="5">
      <t>マサヒロ</t>
    </rPh>
    <phoneticPr fontId="1"/>
  </si>
  <si>
    <t>佐伯　宗志</t>
    <rPh sb="0" eb="2">
      <t>サエキ</t>
    </rPh>
    <rPh sb="3" eb="4">
      <t>ソウ</t>
    </rPh>
    <rPh sb="4" eb="5">
      <t>シ</t>
    </rPh>
    <phoneticPr fontId="1"/>
  </si>
  <si>
    <t>牧野　公俊</t>
    <rPh sb="0" eb="2">
      <t>マキノ</t>
    </rPh>
    <rPh sb="3" eb="4">
      <t>コウ</t>
    </rPh>
    <rPh sb="4" eb="5">
      <t>シュン</t>
    </rPh>
    <phoneticPr fontId="1"/>
  </si>
  <si>
    <t>中谷　一希</t>
    <rPh sb="0" eb="2">
      <t>ナカタニ</t>
    </rPh>
    <rPh sb="3" eb="4">
      <t>イチ</t>
    </rPh>
    <rPh sb="4" eb="5">
      <t>キ</t>
    </rPh>
    <phoneticPr fontId="1"/>
  </si>
  <si>
    <t>田近　義彦</t>
    <rPh sb="0" eb="2">
      <t>タヂカ</t>
    </rPh>
    <rPh sb="3" eb="5">
      <t>ヨシヒコ</t>
    </rPh>
    <phoneticPr fontId="1"/>
  </si>
  <si>
    <t>菅原　孝紀</t>
    <rPh sb="0" eb="2">
      <t>スガワラ</t>
    </rPh>
    <rPh sb="3" eb="5">
      <t>タカノリ</t>
    </rPh>
    <phoneticPr fontId="1"/>
  </si>
  <si>
    <t>山崎　千乃</t>
    <rPh sb="0" eb="2">
      <t>ヤマザキ</t>
    </rPh>
    <rPh sb="3" eb="4">
      <t>チ</t>
    </rPh>
    <rPh sb="4" eb="5">
      <t>ノ</t>
    </rPh>
    <phoneticPr fontId="1"/>
  </si>
  <si>
    <t>吉野　史朗</t>
    <rPh sb="0" eb="2">
      <t>ヨシノ</t>
    </rPh>
    <rPh sb="3" eb="4">
      <t>シ</t>
    </rPh>
    <rPh sb="4" eb="5">
      <t>ロウ</t>
    </rPh>
    <phoneticPr fontId="1"/>
  </si>
  <si>
    <t>大崎　豊</t>
    <rPh sb="0" eb="2">
      <t>オオサキ</t>
    </rPh>
    <rPh sb="3" eb="4">
      <t>ユタカ</t>
    </rPh>
    <phoneticPr fontId="1"/>
  </si>
  <si>
    <t>大坂　良太</t>
    <rPh sb="0" eb="2">
      <t>オオサカ</t>
    </rPh>
    <rPh sb="3" eb="5">
      <t>リョウタ</t>
    </rPh>
    <phoneticPr fontId="1"/>
  </si>
  <si>
    <t>栗田　純也</t>
    <rPh sb="0" eb="2">
      <t>クリタ</t>
    </rPh>
    <rPh sb="3" eb="4">
      <t>ジュン</t>
    </rPh>
    <rPh sb="4" eb="5">
      <t>ヤ</t>
    </rPh>
    <phoneticPr fontId="1"/>
  </si>
  <si>
    <t>山口　昌明</t>
    <rPh sb="0" eb="2">
      <t>ヤマグチ</t>
    </rPh>
    <rPh sb="3" eb="5">
      <t>マサアキ</t>
    </rPh>
    <phoneticPr fontId="1"/>
  </si>
  <si>
    <t xml:space="preserve">極真会館坂本派 福井県本部 </t>
    <rPh sb="0" eb="2">
      <t>キョクシン</t>
    </rPh>
    <rPh sb="2" eb="4">
      <t>カイカン</t>
    </rPh>
    <rPh sb="4" eb="7">
      <t>サカモトハ</t>
    </rPh>
    <rPh sb="8" eb="13">
      <t>フクイケンホンブ</t>
    </rPh>
    <phoneticPr fontId="3"/>
  </si>
  <si>
    <t>山口 謙吾</t>
    <rPh sb="0" eb="2">
      <t>ヤマグチ</t>
    </rPh>
    <rPh sb="3" eb="5">
      <t>ケンゴ</t>
    </rPh>
    <phoneticPr fontId="1"/>
  </si>
  <si>
    <t>090-3292-3333</t>
    <phoneticPr fontId="1"/>
  </si>
  <si>
    <t>　〒　　　915ー0083　　</t>
    <phoneticPr fontId="1"/>
  </si>
  <si>
    <t>福井県越前市押田1-1-1</t>
    <rPh sb="0" eb="3">
      <t>フクイケン</t>
    </rPh>
    <rPh sb="3" eb="6">
      <t>エチゼンシ</t>
    </rPh>
    <rPh sb="6" eb="8">
      <t>オシダ</t>
    </rPh>
    <phoneticPr fontId="1"/>
  </si>
  <si>
    <t>kensin-anri33@ab.auone-net.jp</t>
    <phoneticPr fontId="1"/>
  </si>
  <si>
    <t>00177</t>
    <phoneticPr fontId="1"/>
  </si>
  <si>
    <t>極真会館坂本派福井県本部</t>
    <rPh sb="0" eb="12">
      <t>キョクシンカイカンサカモトハフクイケンホンブ</t>
    </rPh>
    <phoneticPr fontId="1"/>
  </si>
  <si>
    <t>00180</t>
    <phoneticPr fontId="1"/>
  </si>
  <si>
    <t>中川 和英</t>
    <rPh sb="0" eb="2">
      <t>ナカガワ</t>
    </rPh>
    <rPh sb="3" eb="5">
      <t>カズヒデ</t>
    </rPh>
    <phoneticPr fontId="1"/>
  </si>
  <si>
    <t>石田 真</t>
    <rPh sb="0" eb="2">
      <t>イシダ</t>
    </rPh>
    <rPh sb="3" eb="4">
      <t>マコト</t>
    </rPh>
    <phoneticPr fontId="1"/>
  </si>
  <si>
    <t>西部 謙吾</t>
    <rPh sb="0" eb="2">
      <t>ニシベ</t>
    </rPh>
    <rPh sb="3" eb="5">
      <t>ケンゴ</t>
    </rPh>
    <phoneticPr fontId="1"/>
  </si>
  <si>
    <t>加藤 和弘</t>
    <rPh sb="0" eb="2">
      <t>カトウ</t>
    </rPh>
    <rPh sb="3" eb="5">
      <t>カズヒロ</t>
    </rPh>
    <phoneticPr fontId="1"/>
  </si>
  <si>
    <t>村田 智成</t>
    <rPh sb="0" eb="2">
      <t>ムラタ</t>
    </rPh>
    <rPh sb="3" eb="4">
      <t>トモ</t>
    </rPh>
    <rPh sb="4" eb="5">
      <t>ナリ</t>
    </rPh>
    <phoneticPr fontId="1"/>
  </si>
  <si>
    <t>三ツ山 直希</t>
    <rPh sb="0" eb="1">
      <t>ミ</t>
    </rPh>
    <rPh sb="2" eb="3">
      <t>ヤマ</t>
    </rPh>
    <rPh sb="4" eb="6">
      <t>ナオキ</t>
    </rPh>
    <phoneticPr fontId="1"/>
  </si>
  <si>
    <t>大澤 健太</t>
    <rPh sb="0" eb="2">
      <t>オオザワ</t>
    </rPh>
    <rPh sb="3" eb="5">
      <t>ケンタ</t>
    </rPh>
    <phoneticPr fontId="1"/>
  </si>
  <si>
    <t>川瀨 崇晴</t>
    <rPh sb="0" eb="2">
      <t>カワセ</t>
    </rPh>
    <rPh sb="3" eb="4">
      <t>タカシ</t>
    </rPh>
    <rPh sb="4" eb="5">
      <t>ハレ</t>
    </rPh>
    <phoneticPr fontId="1"/>
  </si>
  <si>
    <t>眞琉會</t>
    <rPh sb="0" eb="3">
      <t>シンリュウカイ</t>
    </rPh>
    <phoneticPr fontId="3"/>
  </si>
  <si>
    <t>後藤和幸</t>
    <rPh sb="0" eb="4">
      <t>ゴトウカズユキ</t>
    </rPh>
    <phoneticPr fontId="1"/>
  </si>
  <si>
    <t>090-2375-5359</t>
    <phoneticPr fontId="1"/>
  </si>
  <si>
    <t>076-278-7265</t>
    <phoneticPr fontId="1"/>
  </si>
  <si>
    <t>　〒　　　　929ー0235　　　　</t>
    <phoneticPr fontId="1"/>
  </si>
  <si>
    <t>石川県白山市美川永代町甲1-32</t>
    <rPh sb="0" eb="6">
      <t>イシカワケンハクサンシ</t>
    </rPh>
    <rPh sb="6" eb="12">
      <t>ミカワエイタイマチコウ</t>
    </rPh>
    <phoneticPr fontId="1"/>
  </si>
  <si>
    <t>sinryukai.no1@gmail.com</t>
    <phoneticPr fontId="1"/>
  </si>
  <si>
    <t>00172</t>
    <phoneticPr fontId="1"/>
  </si>
  <si>
    <t>眞琉會</t>
    <rPh sb="0" eb="3">
      <t>シンリュウカイ</t>
    </rPh>
    <phoneticPr fontId="1"/>
  </si>
  <si>
    <t>山茂治</t>
    <rPh sb="0" eb="1">
      <t>ヤマ</t>
    </rPh>
    <rPh sb="1" eb="3">
      <t>シゲハル</t>
    </rPh>
    <phoneticPr fontId="1"/>
  </si>
  <si>
    <t>鎌田はつき</t>
    <rPh sb="0" eb="2">
      <t>カマタ</t>
    </rPh>
    <phoneticPr fontId="1"/>
  </si>
  <si>
    <t>小柳哲也</t>
    <rPh sb="0" eb="2">
      <t>コヤナギ</t>
    </rPh>
    <rPh sb="2" eb="4">
      <t>テツヤ</t>
    </rPh>
    <phoneticPr fontId="1"/>
  </si>
  <si>
    <t>田中梓</t>
    <rPh sb="0" eb="2">
      <t>タナカ</t>
    </rPh>
    <rPh sb="2" eb="3">
      <t>アズサ</t>
    </rPh>
    <phoneticPr fontId="1"/>
  </si>
  <si>
    <t>今坂幸平</t>
    <rPh sb="0" eb="2">
      <t>イマサカ</t>
    </rPh>
    <rPh sb="2" eb="4">
      <t>コウヘイ</t>
    </rPh>
    <phoneticPr fontId="1"/>
  </si>
  <si>
    <t>伏見温子</t>
    <rPh sb="0" eb="2">
      <t>フシミ</t>
    </rPh>
    <rPh sb="2" eb="4">
      <t>アツコ</t>
    </rPh>
    <phoneticPr fontId="1"/>
  </si>
  <si>
    <t>林良太郎</t>
    <rPh sb="0" eb="1">
      <t>ハヤシ</t>
    </rPh>
    <rPh sb="1" eb="4">
      <t>リョウタロウ</t>
    </rPh>
    <phoneticPr fontId="1"/>
  </si>
  <si>
    <t>翔心會戸田道場</t>
    <rPh sb="0" eb="7">
      <t>ショウシンカイトダドウジョウ</t>
    </rPh>
    <phoneticPr fontId="3"/>
  </si>
  <si>
    <t>戸田昌克</t>
    <rPh sb="0" eb="4">
      <t>トダマサカツ</t>
    </rPh>
    <phoneticPr fontId="1"/>
  </si>
  <si>
    <t>戸田　昌克</t>
    <rPh sb="0" eb="2">
      <t>トダ</t>
    </rPh>
    <rPh sb="3" eb="5">
      <t>マサカツ</t>
    </rPh>
    <phoneticPr fontId="1"/>
  </si>
  <si>
    <t>翔心會戸田道場</t>
    <rPh sb="0" eb="7">
      <t>ショウシンカイトダドウジョウ</t>
    </rPh>
    <phoneticPr fontId="1"/>
  </si>
  <si>
    <t>崎山　昇</t>
    <phoneticPr fontId="1"/>
  </si>
  <si>
    <t>浦田　英嗣</t>
    <phoneticPr fontId="1"/>
  </si>
  <si>
    <t>宮本　勝昭</t>
    <phoneticPr fontId="1"/>
  </si>
  <si>
    <t>茂野　麗恵</t>
    <phoneticPr fontId="1"/>
  </si>
  <si>
    <t>尾山　亜佐美</t>
    <phoneticPr fontId="1"/>
  </si>
  <si>
    <t>井田　由佳里</t>
    <phoneticPr fontId="1"/>
  </si>
  <si>
    <t>一般社団法人全日本空手審判機構　セコンド講習会　参加申込書</t>
  </si>
  <si>
    <t>●開催内容（講習会開催者入力・記載欄）</t>
  </si>
  <si>
    <r>
      <rPr>
        <sz val="11"/>
        <color theme="1"/>
        <rFont val="Yu gothic"/>
        <family val="3"/>
        <charset val="128"/>
      </rPr>
      <t xml:space="preserve"> 地区名</t>
    </r>
    <r>
      <rPr>
        <sz val="9"/>
        <color theme="1"/>
        <rFont val="Yu Gothic"/>
        <family val="3"/>
        <charset val="128"/>
      </rPr>
      <t>（○をして下さい）</t>
    </r>
    <r>
      <rPr>
        <sz val="11"/>
        <color theme="1"/>
        <rFont val="Yu gothic"/>
        <family val="3"/>
        <charset val="128"/>
      </rPr>
      <t>　</t>
    </r>
  </si>
  <si>
    <r>
      <rPr>
        <sz val="14"/>
        <color theme="1"/>
        <rFont val="Yu gothic"/>
        <family val="3"/>
        <charset val="128"/>
      </rPr>
      <t xml:space="preserve">北海道 </t>
    </r>
    <r>
      <rPr>
        <sz val="14"/>
        <color theme="1"/>
        <rFont val="Yu gothic"/>
        <family val="3"/>
        <charset val="128"/>
      </rPr>
      <t xml:space="preserve">・ </t>
    </r>
    <r>
      <rPr>
        <sz val="14"/>
        <color theme="1"/>
        <rFont val="Yu gothic"/>
        <family val="3"/>
        <charset val="128"/>
      </rPr>
      <t xml:space="preserve">東北 </t>
    </r>
    <r>
      <rPr>
        <sz val="14"/>
        <color theme="1"/>
        <rFont val="Yu gothic"/>
        <family val="3"/>
        <charset val="128"/>
      </rPr>
      <t xml:space="preserve">・ </t>
    </r>
    <r>
      <rPr>
        <sz val="14"/>
        <color theme="1"/>
        <rFont val="Yu gothic"/>
        <family val="3"/>
        <charset val="128"/>
      </rPr>
      <t xml:space="preserve">甲信越 </t>
    </r>
    <r>
      <rPr>
        <sz val="14"/>
        <color theme="1"/>
        <rFont val="Yu gothic"/>
        <family val="3"/>
        <charset val="128"/>
      </rPr>
      <t xml:space="preserve">・ </t>
    </r>
    <r>
      <rPr>
        <sz val="14"/>
        <color theme="1"/>
        <rFont val="Yu gothic"/>
        <family val="3"/>
        <charset val="128"/>
      </rPr>
      <t xml:space="preserve">北陸 </t>
    </r>
    <r>
      <rPr>
        <sz val="14"/>
        <color theme="1"/>
        <rFont val="Yu gothic"/>
        <family val="3"/>
        <charset val="128"/>
      </rPr>
      <t xml:space="preserve">・ </t>
    </r>
    <r>
      <rPr>
        <sz val="14"/>
        <color theme="1"/>
        <rFont val="Yu gothic"/>
        <family val="3"/>
        <charset val="128"/>
      </rPr>
      <t xml:space="preserve">関東 </t>
    </r>
    <r>
      <rPr>
        <sz val="14"/>
        <color theme="1"/>
        <rFont val="Yu gothic"/>
        <family val="3"/>
        <charset val="128"/>
      </rPr>
      <t xml:space="preserve">・ </t>
    </r>
    <r>
      <rPr>
        <sz val="14"/>
        <color theme="1"/>
        <rFont val="Yu gothic"/>
        <family val="3"/>
        <charset val="128"/>
      </rPr>
      <t xml:space="preserve">中部 </t>
    </r>
    <r>
      <rPr>
        <sz val="14"/>
        <color theme="1"/>
        <rFont val="Yu gothic"/>
        <family val="3"/>
        <charset val="128"/>
      </rPr>
      <t xml:space="preserve">・ </t>
    </r>
    <r>
      <rPr>
        <sz val="14"/>
        <color theme="1"/>
        <rFont val="Yu gothic"/>
        <family val="3"/>
        <charset val="128"/>
      </rPr>
      <t xml:space="preserve">関西 </t>
    </r>
    <r>
      <rPr>
        <sz val="14"/>
        <color theme="1"/>
        <rFont val="Yu gothic"/>
        <family val="3"/>
        <charset val="128"/>
      </rPr>
      <t xml:space="preserve">・ </t>
    </r>
    <r>
      <rPr>
        <sz val="14"/>
        <color theme="1"/>
        <rFont val="Yu gothic"/>
        <family val="3"/>
        <charset val="128"/>
      </rPr>
      <t xml:space="preserve">中国 </t>
    </r>
    <r>
      <rPr>
        <sz val="14"/>
        <color theme="1"/>
        <rFont val="Yu gothic"/>
        <family val="3"/>
        <charset val="128"/>
      </rPr>
      <t xml:space="preserve">・ </t>
    </r>
    <r>
      <rPr>
        <sz val="14"/>
        <color theme="1"/>
        <rFont val="Yu gothic"/>
        <family val="3"/>
        <charset val="128"/>
      </rPr>
      <t xml:space="preserve">四国 </t>
    </r>
    <r>
      <rPr>
        <sz val="14"/>
        <color theme="1"/>
        <rFont val="Yu gothic"/>
        <family val="3"/>
        <charset val="128"/>
      </rPr>
      <t xml:space="preserve">・ </t>
    </r>
    <r>
      <rPr>
        <sz val="14"/>
        <color theme="1"/>
        <rFont val="Yu gothic"/>
        <family val="3"/>
        <charset val="128"/>
      </rPr>
      <t>九州</t>
    </r>
  </si>
  <si>
    <t xml:space="preserve"> 講  習  会  開  催  者  名</t>
  </si>
  <si>
    <t>一般社団法人 全日本空手審判機構　北陸地区事務局</t>
  </si>
  <si>
    <r>
      <rPr>
        <sz val="11"/>
        <color theme="1"/>
        <rFont val="Yu gothic"/>
        <family val="3"/>
        <charset val="128"/>
      </rPr>
      <t xml:space="preserve"> 問    </t>
    </r>
    <r>
      <rPr>
        <sz val="11"/>
        <color theme="1"/>
        <rFont val="ＭＳ Ｐゴシック"/>
        <family val="3"/>
        <charset val="128"/>
      </rPr>
      <t>い</t>
    </r>
    <r>
      <rPr>
        <sz val="11"/>
        <color theme="1"/>
        <rFont val="Yu gothic"/>
        <family val="3"/>
        <charset val="128"/>
      </rPr>
      <t xml:space="preserve">   </t>
    </r>
    <r>
      <rPr>
        <sz val="11"/>
        <color theme="1"/>
        <rFont val="ＭＳ Ｐゴシック"/>
        <family val="3"/>
        <charset val="128"/>
      </rPr>
      <t>合</t>
    </r>
    <r>
      <rPr>
        <sz val="11"/>
        <color theme="1"/>
        <rFont val="Yu gothic"/>
        <family val="3"/>
        <charset val="128"/>
      </rPr>
      <t xml:space="preserve">   </t>
    </r>
    <r>
      <rPr>
        <sz val="11"/>
        <color theme="1"/>
        <rFont val="ＭＳ Ｐゴシック"/>
        <family val="3"/>
        <charset val="128"/>
      </rPr>
      <t>わ</t>
    </r>
    <r>
      <rPr>
        <sz val="11"/>
        <color theme="1"/>
        <rFont val="Yu gothic"/>
        <family val="3"/>
        <charset val="128"/>
      </rPr>
      <t xml:space="preserve">   </t>
    </r>
    <r>
      <rPr>
        <sz val="11"/>
        <color theme="1"/>
        <rFont val="ＭＳ Ｐゴシック"/>
        <family val="3"/>
        <charset val="128"/>
      </rPr>
      <t>せ</t>
    </r>
    <r>
      <rPr>
        <sz val="11"/>
        <color theme="1"/>
        <rFont val="Yu gothic"/>
        <family val="3"/>
        <charset val="128"/>
      </rPr>
      <t xml:space="preserve">   </t>
    </r>
    <r>
      <rPr>
        <sz val="11"/>
        <color theme="1"/>
        <rFont val="ＭＳ Ｐゴシック"/>
        <family val="3"/>
        <charset val="128"/>
      </rPr>
      <t>先</t>
    </r>
  </si>
  <si>
    <t xml:space="preserve">TEL </t>
  </si>
  <si>
    <t>090-8264-8515</t>
  </si>
  <si>
    <t>FAX</t>
  </si>
  <si>
    <t>076-292-0717</t>
  </si>
  <si>
    <t xml:space="preserve"> 講        習       会       日</t>
  </si>
  <si>
    <t>西暦</t>
  </si>
  <si>
    <t>2024 年 2 月 23 日 （  金・祝  )</t>
  </si>
  <si>
    <t>会場</t>
  </si>
  <si>
    <t>小松市武道館</t>
  </si>
  <si>
    <r>
      <rPr>
        <sz val="11"/>
        <color theme="1"/>
        <rFont val="Yu gothic"/>
        <family val="3"/>
        <charset val="128"/>
      </rPr>
      <t xml:space="preserve"> 参   </t>
    </r>
    <r>
      <rPr>
        <sz val="11"/>
        <color theme="1"/>
        <rFont val="ＭＳ Ｐゴシック"/>
        <family val="3"/>
        <charset val="128"/>
      </rPr>
      <t>加</t>
    </r>
    <r>
      <rPr>
        <sz val="11"/>
        <color theme="1"/>
        <rFont val="Yu gothic"/>
        <family val="3"/>
        <charset val="128"/>
      </rPr>
      <t xml:space="preserve">   </t>
    </r>
    <r>
      <rPr>
        <sz val="11"/>
        <color theme="1"/>
        <rFont val="ＭＳ Ｐゴシック"/>
        <family val="3"/>
        <charset val="128"/>
      </rPr>
      <t>申</t>
    </r>
    <r>
      <rPr>
        <sz val="11"/>
        <color theme="1"/>
        <rFont val="Yu gothic"/>
        <family val="3"/>
        <charset val="128"/>
      </rPr>
      <t xml:space="preserve">   </t>
    </r>
    <r>
      <rPr>
        <sz val="11"/>
        <color theme="1"/>
        <rFont val="ＭＳ Ｐゴシック"/>
        <family val="3"/>
        <charset val="128"/>
      </rPr>
      <t>込</t>
    </r>
    <r>
      <rPr>
        <sz val="11"/>
        <color theme="1"/>
        <rFont val="Yu gothic"/>
        <family val="3"/>
        <charset val="128"/>
      </rPr>
      <t xml:space="preserve">   </t>
    </r>
    <r>
      <rPr>
        <sz val="11"/>
        <color theme="1"/>
        <rFont val="ＭＳ Ｐゴシック"/>
        <family val="3"/>
        <charset val="128"/>
      </rPr>
      <t>期</t>
    </r>
    <r>
      <rPr>
        <sz val="11"/>
        <color theme="1"/>
        <rFont val="Yu gothic"/>
        <family val="3"/>
        <charset val="128"/>
      </rPr>
      <t xml:space="preserve">    </t>
    </r>
    <r>
      <rPr>
        <sz val="11"/>
        <color theme="1"/>
        <rFont val="ＭＳ Ｐゴシック"/>
        <family val="3"/>
        <charset val="128"/>
      </rPr>
      <t>限</t>
    </r>
  </si>
  <si>
    <t>2024 年 2 月 13 日 （  火  )　　</t>
  </si>
  <si>
    <t xml:space="preserve"> エクセルデータ 送信先</t>
  </si>
  <si>
    <t>tent-n@bz03.plala.or.jp</t>
  </si>
  <si>
    <r>
      <rPr>
        <b/>
        <sz val="10"/>
        <color theme="1"/>
        <rFont val="MS PGothic"/>
        <family val="3"/>
        <charset val="128"/>
      </rPr>
      <t>*受講の方は、別途</t>
    </r>
    <r>
      <rPr>
        <b/>
        <sz val="10"/>
        <color rgb="FFFF000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color theme="1"/>
        <rFont val="ＭＳ Ｐゴシック"/>
        <family val="3"/>
        <charset val="128"/>
      </rPr>
      <t>を期限までに提出してください。</t>
    </r>
  </si>
  <si>
    <r>
      <rPr>
        <b/>
        <sz val="10"/>
        <color theme="1"/>
        <rFont val="MS PGothic"/>
        <family val="3"/>
        <charset val="128"/>
      </rP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color theme="1"/>
        <rFont val="ＭＳ Ｐゴシック"/>
        <family val="3"/>
        <charset val="128"/>
      </rPr>
      <t>。⇒ https://fullcontactkarate.jp/register/</t>
    </r>
  </si>
  <si>
    <r>
      <rPr>
        <b/>
        <sz val="10"/>
        <color theme="1"/>
        <rFont val="MS PGothic"/>
        <family val="3"/>
        <charset val="128"/>
      </rP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color theme="1"/>
        <rFont val="ＭＳ Ｐゴシック"/>
        <family val="3"/>
        <charset val="128"/>
      </rPr>
      <t>。</t>
    </r>
  </si>
  <si>
    <t>*ライセンスの有効期間は1年（4月～3月）。　毎年受講が必要となります。</t>
  </si>
  <si>
    <t>●参加者名簿（参加道場入力・記載）</t>
  </si>
  <si>
    <t xml:space="preserve"> 道　　    場　     　名</t>
  </si>
  <si>
    <t xml:space="preserve"> 盟武会木下道場</t>
  </si>
  <si>
    <t>代　 表　 者　 名</t>
  </si>
  <si>
    <t>木下拓也</t>
  </si>
  <si>
    <r>
      <rPr>
        <sz val="11"/>
        <color theme="1"/>
        <rFont val="Yu gothic"/>
        <family val="3"/>
        <charset val="128"/>
      </rPr>
      <t xml:space="preserve"> 連</t>
    </r>
    <r>
      <rPr>
        <sz val="11"/>
        <color theme="1"/>
        <rFont val="Yu gothic"/>
        <family val="3"/>
        <charset val="128"/>
      </rPr>
      <t xml:space="preserve">            </t>
    </r>
    <r>
      <rPr>
        <sz val="11"/>
        <color theme="1"/>
        <rFont val="ＭＳ Ｐゴシック"/>
        <family val="3"/>
        <charset val="128"/>
      </rPr>
      <t>絡</t>
    </r>
    <r>
      <rPr>
        <sz val="11"/>
        <color theme="1"/>
        <rFont val="Yu gothic"/>
        <family val="3"/>
        <charset val="128"/>
      </rPr>
      <t xml:space="preserve">            </t>
    </r>
    <r>
      <rPr>
        <sz val="11"/>
        <color theme="1"/>
        <rFont val="ＭＳ Ｐゴシック"/>
        <family val="3"/>
        <charset val="128"/>
      </rPr>
      <t>先</t>
    </r>
  </si>
  <si>
    <t>090-6277-6209</t>
  </si>
  <si>
    <t>0776-98-3973</t>
  </si>
  <si>
    <t>連　絡　先　住　所</t>
  </si>
  <si>
    <t>　〒　910-3634　　　　</t>
  </si>
  <si>
    <t>メ ー ル ア ド レ ス</t>
  </si>
  <si>
    <t>meibukai.20220101@gmail.com</t>
  </si>
  <si>
    <t>JKC個人</t>
  </si>
  <si>
    <t>審判員登録No.</t>
  </si>
  <si>
    <t>現ライセンス</t>
  </si>
  <si>
    <t>氏名</t>
  </si>
  <si>
    <t>道場名</t>
  </si>
  <si>
    <t>発行区分</t>
  </si>
  <si>
    <t>受講料</t>
  </si>
  <si>
    <t>受講内容</t>
  </si>
  <si>
    <t>金額</t>
  </si>
  <si>
    <t>ー</t>
  </si>
  <si>
    <t>なし</t>
  </si>
  <si>
    <t>盟武会木下道場</t>
  </si>
  <si>
    <t>新規</t>
  </si>
  <si>
    <t>一般</t>
  </si>
  <si>
    <t>円</t>
  </si>
  <si>
    <t>村中ちえみ</t>
  </si>
  <si>
    <t>清水有理</t>
  </si>
  <si>
    <t>森内歩</t>
  </si>
  <si>
    <t>坂井寛和</t>
  </si>
  <si>
    <t>合計金額</t>
  </si>
  <si>
    <t>LA GYM JAPAN 藤田道場</t>
    <phoneticPr fontId="3"/>
  </si>
  <si>
    <t>藤田雅幸</t>
    <rPh sb="0" eb="4">
      <t xml:space="preserve">フ </t>
    </rPh>
    <phoneticPr fontId="1"/>
  </si>
  <si>
    <t>076-233-4478</t>
    <phoneticPr fontId="1"/>
  </si>
  <si>
    <t>050-1440-7737</t>
    <phoneticPr fontId="1"/>
  </si>
  <si>
    <t xml:space="preserve">〒920-0056  </t>
    <phoneticPr fontId="1"/>
  </si>
  <si>
    <t xml:space="preserve">石川県金沢市出雲町 イ454 </t>
    <phoneticPr fontId="1"/>
  </si>
  <si>
    <t>kudakuda999@gmail.com</t>
    <phoneticPr fontId="1"/>
  </si>
  <si>
    <t>LA GYM JAPAN 藤田道場</t>
    <phoneticPr fontId="1"/>
  </si>
  <si>
    <t>宮本悠童</t>
    <rPh sb="0" eb="2">
      <t xml:space="preserve">ミヤモト </t>
    </rPh>
    <rPh sb="2" eb="4">
      <t>ユウドウ</t>
    </rPh>
    <phoneticPr fontId="1"/>
  </si>
  <si>
    <t>東力凉</t>
    <rPh sb="0" eb="2">
      <t>トウリキ</t>
    </rPh>
    <rPh sb="2" eb="3">
      <t>リョウ</t>
    </rPh>
    <phoneticPr fontId="1"/>
  </si>
  <si>
    <t>松本千洋</t>
    <rPh sb="0" eb="2">
      <t>マツモト</t>
    </rPh>
    <rPh sb="2" eb="3">
      <t xml:space="preserve">チヒロ </t>
    </rPh>
    <rPh sb="3" eb="4">
      <t>タイヘイ</t>
    </rPh>
    <phoneticPr fontId="1"/>
  </si>
  <si>
    <t>近吉健悟</t>
    <rPh sb="0" eb="1">
      <t>チカヨセィ</t>
    </rPh>
    <rPh sb="1" eb="2">
      <t>キティ</t>
    </rPh>
    <rPh sb="2" eb="3">
      <t>ケンゴ</t>
    </rPh>
    <rPh sb="3" eb="4">
      <t>ゴクウ</t>
    </rPh>
    <phoneticPr fontId="1"/>
  </si>
  <si>
    <t>小川竜也</t>
    <rPh sb="0" eb="2">
      <t>オガワ</t>
    </rPh>
    <rPh sb="2" eb="4">
      <t>t</t>
    </rPh>
    <phoneticPr fontId="1"/>
  </si>
  <si>
    <t>嶋田塾</t>
    <phoneticPr fontId="3"/>
  </si>
  <si>
    <t>嶋田　麗</t>
    <phoneticPr fontId="1"/>
  </si>
  <si>
    <t>石川県金沢市矢木3-207-3</t>
    <phoneticPr fontId="1"/>
  </si>
  <si>
    <t>reyuryhu95000209@icloud.com</t>
    <phoneticPr fontId="1"/>
  </si>
  <si>
    <t>嶋田塾</t>
    <phoneticPr fontId="1"/>
  </si>
  <si>
    <t>CB</t>
    <phoneticPr fontId="1"/>
  </si>
  <si>
    <t>00688</t>
    <phoneticPr fontId="1"/>
  </si>
  <si>
    <t>嶋田　裕哉</t>
    <phoneticPr fontId="1"/>
  </si>
  <si>
    <t>塩屋　久美</t>
    <phoneticPr fontId="1"/>
  </si>
  <si>
    <t>世界総極真今城道場</t>
    <rPh sb="0" eb="9">
      <t>セカイソウキョクシンイマシロドウジョウ</t>
    </rPh>
    <phoneticPr fontId="3"/>
  </si>
  <si>
    <t>今城　真治</t>
    <rPh sb="0" eb="2">
      <t>イマギ</t>
    </rPh>
    <rPh sb="3" eb="5">
      <t>シンジ</t>
    </rPh>
    <phoneticPr fontId="1"/>
  </si>
  <si>
    <t>090-7087-3113</t>
    <phoneticPr fontId="1"/>
  </si>
  <si>
    <t>0776-61-6885</t>
    <phoneticPr fontId="1"/>
  </si>
  <si>
    <t>　〒　910　ー　0846　　　</t>
    <phoneticPr fontId="1"/>
  </si>
  <si>
    <t>福井県福井市成和1-2507-4</t>
    <rPh sb="0" eb="3">
      <t>フクイケン</t>
    </rPh>
    <rPh sb="3" eb="6">
      <t>フクイシ</t>
    </rPh>
    <rPh sb="6" eb="8">
      <t>セイワ</t>
    </rPh>
    <phoneticPr fontId="1"/>
  </si>
  <si>
    <t>k-stage@gray.plala.or.jp</t>
    <phoneticPr fontId="1"/>
  </si>
  <si>
    <t>藤井　聡晃</t>
    <rPh sb="0" eb="2">
      <t>フジイ</t>
    </rPh>
    <rPh sb="3" eb="4">
      <t>サトシ</t>
    </rPh>
    <rPh sb="4" eb="5">
      <t>アキラ</t>
    </rPh>
    <phoneticPr fontId="1"/>
  </si>
  <si>
    <t>小林　裕大</t>
    <rPh sb="0" eb="2">
      <t>コバヤシ</t>
    </rPh>
    <rPh sb="3" eb="4">
      <t>ユウ</t>
    </rPh>
    <rPh sb="4" eb="5">
      <t>ダイ</t>
    </rPh>
    <phoneticPr fontId="1"/>
  </si>
  <si>
    <t>小林　由佳</t>
    <rPh sb="0" eb="2">
      <t>コバヤシ</t>
    </rPh>
    <rPh sb="3" eb="5">
      <t>ユカ</t>
    </rPh>
    <phoneticPr fontId="1"/>
  </si>
  <si>
    <t>090-1630-8148</t>
    <phoneticPr fontId="1"/>
  </si>
  <si>
    <t>076-276-2797</t>
    <phoneticPr fontId="1"/>
  </si>
  <si>
    <t>空柔館</t>
    <rPh sb="0" eb="3">
      <t>クウ</t>
    </rPh>
    <phoneticPr fontId="3"/>
  </si>
  <si>
    <t>松浦　大器</t>
    <rPh sb="0" eb="2">
      <t>マツウラ</t>
    </rPh>
    <rPh sb="3" eb="5">
      <t>タイキ</t>
    </rPh>
    <phoneticPr fontId="1"/>
  </si>
  <si>
    <t>　〒　924　ー　0841　　　</t>
    <phoneticPr fontId="1"/>
  </si>
  <si>
    <t>石川県白山市平松町３３１－１２</t>
    <rPh sb="0" eb="3">
      <t>イシカワケン</t>
    </rPh>
    <rPh sb="3" eb="6">
      <t>ハクサンシ</t>
    </rPh>
    <rPh sb="6" eb="9">
      <t>ヒラマツマチ</t>
    </rPh>
    <phoneticPr fontId="1"/>
  </si>
  <si>
    <t>matuura1@asagaotv.ne.jp</t>
    <phoneticPr fontId="1"/>
  </si>
  <si>
    <t>00077</t>
    <phoneticPr fontId="1"/>
  </si>
  <si>
    <t>00130</t>
    <phoneticPr fontId="1"/>
  </si>
  <si>
    <t>千山道道場</t>
    <rPh sb="0" eb="3">
      <t xml:space="preserve">センザンドウジイプ </t>
    </rPh>
    <rPh sb="3" eb="5">
      <t xml:space="preserve">ドウジョウ </t>
    </rPh>
    <phoneticPr fontId="3"/>
  </si>
  <si>
    <t>堀田千宴子</t>
    <rPh sb="2" eb="5">
      <t xml:space="preserve">チエコ </t>
    </rPh>
    <phoneticPr fontId="1"/>
  </si>
  <si>
    <t>050-3631-1003</t>
    <phoneticPr fontId="1"/>
  </si>
  <si>
    <t>　〒933　　　ー　　0933　　</t>
    <phoneticPr fontId="1"/>
  </si>
  <si>
    <t>富山県高岡市南幸町６−８</t>
    <rPh sb="0" eb="3">
      <t>トヤマ</t>
    </rPh>
    <rPh sb="3" eb="6">
      <t xml:space="preserve">タカオカシ </t>
    </rPh>
    <rPh sb="6" eb="7">
      <t xml:space="preserve">ミナミサイワチョウ </t>
    </rPh>
    <rPh sb="7" eb="9">
      <t xml:space="preserve">サイワイチョウ </t>
    </rPh>
    <phoneticPr fontId="1"/>
  </si>
  <si>
    <t>info@senzandojo.net</t>
    <phoneticPr fontId="1"/>
  </si>
  <si>
    <t>堀田千宴子</t>
    <rPh sb="0" eb="5">
      <t xml:space="preserve">ホリタチエコ </t>
    </rPh>
    <phoneticPr fontId="1"/>
  </si>
  <si>
    <t>千山道場</t>
    <rPh sb="0" eb="4">
      <t xml:space="preserve">センザンドウジョウ </t>
    </rPh>
    <phoneticPr fontId="1"/>
  </si>
  <si>
    <t xml:space="preserve"> 執心会</t>
    <rPh sb="1" eb="3">
      <t>シュウシン</t>
    </rPh>
    <rPh sb="3" eb="4">
      <t>カイ</t>
    </rPh>
    <phoneticPr fontId="3"/>
  </si>
  <si>
    <t>村中康浩</t>
    <rPh sb="0" eb="2">
      <t>ムラナカ</t>
    </rPh>
    <rPh sb="2" eb="4">
      <t>ヤスヒロ</t>
    </rPh>
    <phoneticPr fontId="1"/>
  </si>
  <si>
    <t>0776-43-1472</t>
    <phoneticPr fontId="1"/>
  </si>
  <si>
    <t>　〒　　　　　919ー0475　　　</t>
    <phoneticPr fontId="1"/>
  </si>
  <si>
    <t>福井県坂井市春江町東太郎丸8-9</t>
    <rPh sb="0" eb="13">
      <t>フクイケンサカイシハルエチョウヒガシタロウマル</t>
    </rPh>
    <phoneticPr fontId="1"/>
  </si>
  <si>
    <t>mail@shiseiseikotsuin.info</t>
    <phoneticPr fontId="1"/>
  </si>
  <si>
    <t>村中康浩</t>
    <rPh sb="0" eb="4">
      <t>ムラナカヤスヒロ</t>
    </rPh>
    <phoneticPr fontId="1"/>
  </si>
  <si>
    <t>執心会</t>
    <rPh sb="0" eb="3">
      <t>シュウシンカイ</t>
    </rPh>
    <phoneticPr fontId="1"/>
  </si>
  <si>
    <r>
      <rPr>
        <sz val="11"/>
        <rFont val="Yu gothic"/>
        <family val="3"/>
        <charset val="128"/>
      </rPr>
      <t xml:space="preserve"> 地区名</t>
    </r>
    <r>
      <rPr>
        <sz val="9"/>
        <rFont val="Yu Gothic"/>
        <family val="3"/>
        <charset val="128"/>
      </rPr>
      <t>（○をして下さい）</t>
    </r>
    <r>
      <rPr>
        <sz val="11"/>
        <rFont val="Yu gothic"/>
        <family val="3"/>
        <charset val="128"/>
      </rPr>
      <t>　</t>
    </r>
  </si>
  <si>
    <r>
      <rPr>
        <sz val="14"/>
        <rFont val="Yu gothic"/>
        <family val="3"/>
        <charset val="128"/>
      </rPr>
      <t xml:space="preserve">北海道 </t>
    </r>
    <r>
      <rPr>
        <sz val="14"/>
        <rFont val="Yu gothic"/>
        <family val="3"/>
        <charset val="128"/>
      </rPr>
      <t xml:space="preserve">・ </t>
    </r>
    <r>
      <rPr>
        <sz val="14"/>
        <rFont val="Yu gothic"/>
        <family val="3"/>
        <charset val="128"/>
      </rPr>
      <t xml:space="preserve">東北 </t>
    </r>
    <r>
      <rPr>
        <sz val="14"/>
        <rFont val="Yu gothic"/>
        <family val="3"/>
        <charset val="128"/>
      </rPr>
      <t xml:space="preserve">・ </t>
    </r>
    <r>
      <rPr>
        <sz val="14"/>
        <rFont val="Yu gothic"/>
        <family val="3"/>
        <charset val="128"/>
      </rPr>
      <t xml:space="preserve">甲信越 </t>
    </r>
    <r>
      <rPr>
        <sz val="14"/>
        <rFont val="Yu gothic"/>
        <family val="3"/>
        <charset val="128"/>
      </rPr>
      <t xml:space="preserve">・ </t>
    </r>
    <r>
      <rPr>
        <sz val="14"/>
        <rFont val="Yu gothic"/>
        <family val="3"/>
        <charset val="128"/>
      </rPr>
      <t xml:space="preserve">北陸 </t>
    </r>
    <r>
      <rPr>
        <sz val="14"/>
        <rFont val="Yu gothic"/>
        <family val="3"/>
        <charset val="128"/>
      </rPr>
      <t xml:space="preserve">・ </t>
    </r>
    <r>
      <rPr>
        <sz val="14"/>
        <rFont val="Yu gothic"/>
        <family val="3"/>
        <charset val="128"/>
      </rPr>
      <t xml:space="preserve">関東 </t>
    </r>
    <r>
      <rPr>
        <sz val="14"/>
        <rFont val="Yu gothic"/>
        <family val="3"/>
        <charset val="128"/>
      </rPr>
      <t xml:space="preserve">・ </t>
    </r>
    <r>
      <rPr>
        <sz val="14"/>
        <rFont val="Yu gothic"/>
        <family val="3"/>
        <charset val="128"/>
      </rPr>
      <t xml:space="preserve">中部 </t>
    </r>
    <r>
      <rPr>
        <sz val="14"/>
        <rFont val="Yu gothic"/>
        <family val="3"/>
        <charset val="128"/>
      </rPr>
      <t xml:space="preserve">・ </t>
    </r>
    <r>
      <rPr>
        <sz val="14"/>
        <rFont val="Yu gothic"/>
        <family val="3"/>
        <charset val="128"/>
      </rPr>
      <t xml:space="preserve">関西 </t>
    </r>
    <r>
      <rPr>
        <sz val="14"/>
        <rFont val="Yu gothic"/>
        <family val="3"/>
        <charset val="128"/>
      </rPr>
      <t xml:space="preserve">・ </t>
    </r>
    <r>
      <rPr>
        <sz val="14"/>
        <rFont val="Yu gothic"/>
        <family val="3"/>
        <charset val="128"/>
      </rPr>
      <t xml:space="preserve">中国 </t>
    </r>
    <r>
      <rPr>
        <sz val="14"/>
        <rFont val="Yu gothic"/>
        <family val="3"/>
        <charset val="128"/>
      </rPr>
      <t xml:space="preserve">・ </t>
    </r>
    <r>
      <rPr>
        <sz val="14"/>
        <rFont val="Yu gothic"/>
        <family val="3"/>
        <charset val="128"/>
      </rPr>
      <t xml:space="preserve">四国 </t>
    </r>
    <r>
      <rPr>
        <sz val="14"/>
        <rFont val="Yu gothic"/>
        <family val="3"/>
        <charset val="128"/>
      </rPr>
      <t xml:space="preserve">・ </t>
    </r>
    <r>
      <rPr>
        <sz val="14"/>
        <rFont val="Yu gothic"/>
        <family val="3"/>
        <charset val="128"/>
      </rPr>
      <t>九州</t>
    </r>
  </si>
  <si>
    <r>
      <rPr>
        <sz val="11"/>
        <rFont val="Yu gothic"/>
        <family val="3"/>
        <charset val="128"/>
      </rP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rFont val="Yu gothic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rFont val="Yu gothic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rFont val="Yu gothic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rFont val="Yu gothic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先</t>
    </r>
  </si>
  <si>
    <r>
      <rPr>
        <sz val="11"/>
        <rFont val="Yu gothic"/>
        <family val="3"/>
        <charset val="128"/>
      </rP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rFont val="Yu gothic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rFont val="Yu gothic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rFont val="Yu gothic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rFont val="Yu gothic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限</t>
    </r>
  </si>
  <si>
    <r>
      <rPr>
        <b/>
        <sz val="10"/>
        <rFont val="MS PGothic"/>
        <family val="3"/>
        <charset val="128"/>
      </rPr>
      <t>*受講の方は、別途</t>
    </r>
    <r>
      <rPr>
        <b/>
        <sz val="10"/>
        <color rgb="FFFF000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</si>
  <si>
    <r>
      <rPr>
        <b/>
        <sz val="10"/>
        <rFont val="MS PGothic"/>
        <family val="3"/>
        <charset val="128"/>
      </rP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</si>
  <si>
    <r>
      <rPr>
        <b/>
        <sz val="10"/>
        <rFont val="MS PGothic"/>
        <family val="3"/>
        <charset val="128"/>
      </rP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</si>
  <si>
    <t xml:space="preserve"> 武心会</t>
  </si>
  <si>
    <t>水戸真次</t>
  </si>
  <si>
    <r>
      <rPr>
        <sz val="11"/>
        <rFont val="Yu gothic"/>
        <family val="3"/>
        <charset val="128"/>
      </rPr>
      <t xml:space="preserve"> 連</t>
    </r>
    <r>
      <rPr>
        <sz val="11"/>
        <rFont val="Yu gothic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rFont val="Yu gothic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>先</t>
    </r>
  </si>
  <si>
    <t>0761-43-2310</t>
  </si>
  <si>
    <t>　〒　　　922ー　0412　　　</t>
  </si>
  <si>
    <t>ｂｕｓｈｉｎｋａｉ02010201@gmail.com</t>
  </si>
  <si>
    <t>ＨＲ</t>
  </si>
  <si>
    <t>00220</t>
  </si>
  <si>
    <t>E級</t>
  </si>
  <si>
    <t>武心会</t>
  </si>
  <si>
    <t>再発行</t>
  </si>
  <si>
    <t>審判ライセンス保持者</t>
  </si>
  <si>
    <t>極真会館富山小井道場</t>
    <rPh sb="0" eb="10">
      <t>キョクシンカイカントヤマコイドウジョウ</t>
    </rPh>
    <phoneticPr fontId="3"/>
  </si>
  <si>
    <t>小井義和</t>
    <rPh sb="0" eb="2">
      <t>コイ</t>
    </rPh>
    <rPh sb="2" eb="4">
      <t>ヨシカズ</t>
    </rPh>
    <phoneticPr fontId="1"/>
  </si>
  <si>
    <t>09023723209</t>
    <phoneticPr fontId="1"/>
  </si>
  <si>
    <t>　〒　　　939　　ー　8075　　　</t>
    <phoneticPr fontId="1"/>
  </si>
  <si>
    <t>飯山拓哉</t>
    <rPh sb="0" eb="4">
      <t>イイヤマタクヤ</t>
    </rPh>
    <phoneticPr fontId="1"/>
  </si>
  <si>
    <t>極真会館富山小井道場</t>
    <phoneticPr fontId="1"/>
  </si>
  <si>
    <t>極真会館石川県竹吉道場</t>
    <rPh sb="0" eb="4">
      <t>キョクシンカイカン</t>
    </rPh>
    <rPh sb="4" eb="6">
      <t>イシカワ</t>
    </rPh>
    <rPh sb="6" eb="7">
      <t>ケン</t>
    </rPh>
    <rPh sb="7" eb="8">
      <t>タケ</t>
    </rPh>
    <rPh sb="8" eb="9">
      <t>キチ</t>
    </rPh>
    <rPh sb="9" eb="11">
      <t>ドウジョウ</t>
    </rPh>
    <phoneticPr fontId="1"/>
  </si>
  <si>
    <t>竹吉　大</t>
    <rPh sb="0" eb="1">
      <t>タケ</t>
    </rPh>
    <rPh sb="1" eb="2">
      <t>キチ</t>
    </rPh>
    <rPh sb="3" eb="4">
      <t>ダイ</t>
    </rPh>
    <phoneticPr fontId="1"/>
  </si>
  <si>
    <t>升井　淳也</t>
    <rPh sb="0" eb="2">
      <t>マスイ</t>
    </rPh>
    <rPh sb="3" eb="5">
      <t>ジュンヤ</t>
    </rPh>
    <phoneticPr fontId="1"/>
  </si>
  <si>
    <t>極真会館竹吉道場</t>
    <rPh sb="0" eb="4">
      <t>キョクシンカイカン</t>
    </rPh>
    <rPh sb="4" eb="8">
      <t>タケキチドウジョウ</t>
    </rPh>
    <phoneticPr fontId="1"/>
  </si>
  <si>
    <t>小松雅宏</t>
    <rPh sb="0" eb="2">
      <t>コマツ</t>
    </rPh>
    <rPh sb="2" eb="3">
      <t>ガ</t>
    </rPh>
    <rPh sb="3" eb="4">
      <t>ヒロシ</t>
    </rPh>
    <phoneticPr fontId="1"/>
  </si>
  <si>
    <t>Ｂ級</t>
    <rPh sb="1" eb="2">
      <t>キュウ</t>
    </rPh>
    <phoneticPr fontId="1"/>
  </si>
  <si>
    <t>00139</t>
    <phoneticPr fontId="1"/>
  </si>
  <si>
    <t>澤崎道場</t>
    <rPh sb="0" eb="4">
      <t>サワサキドウジョウ</t>
    </rPh>
    <phoneticPr fontId="1"/>
  </si>
  <si>
    <t>澤崎　洋</t>
    <rPh sb="0" eb="2">
      <t>サワザキ</t>
    </rPh>
    <rPh sb="3" eb="4">
      <t>ヒロシ</t>
    </rPh>
    <phoneticPr fontId="1"/>
  </si>
  <si>
    <t>澤崎　洋</t>
    <rPh sb="0" eb="2">
      <t>サワサキ</t>
    </rPh>
    <rPh sb="3" eb="4">
      <t>ヒロシ</t>
    </rPh>
    <phoneticPr fontId="1"/>
  </si>
  <si>
    <t>澤崎　瑠奈</t>
    <rPh sb="0" eb="2">
      <t>サワサキ</t>
    </rPh>
    <rPh sb="3" eb="4">
      <t>ル</t>
    </rPh>
    <rPh sb="4" eb="5">
      <t>ナ</t>
    </rPh>
    <phoneticPr fontId="1"/>
  </si>
  <si>
    <t>澤崎　弘美</t>
    <rPh sb="0" eb="2">
      <t>サワサキ</t>
    </rPh>
    <rPh sb="3" eb="5">
      <t>ヒロミ</t>
    </rPh>
    <phoneticPr fontId="1"/>
  </si>
  <si>
    <t>00152</t>
    <phoneticPr fontId="1"/>
  </si>
  <si>
    <t>飛田　周一郎</t>
    <rPh sb="0" eb="2">
      <t>ヒダ</t>
    </rPh>
    <rPh sb="3" eb="6">
      <t>シュウイチロウ</t>
    </rPh>
    <phoneticPr fontId="1"/>
  </si>
  <si>
    <t>富山市今泉333</t>
    <rPh sb="0" eb="3">
      <t>トヤマシ</t>
    </rPh>
    <rPh sb="3" eb="5">
      <t>イマイズミ</t>
    </rPh>
    <phoneticPr fontId="1"/>
  </si>
  <si>
    <t>松浦　大器</t>
    <rPh sb="0" eb="2">
      <t>マツウラ</t>
    </rPh>
    <phoneticPr fontId="1"/>
  </si>
  <si>
    <t>森川　総</t>
    <rPh sb="0" eb="2">
      <t>モリカワ</t>
    </rPh>
    <phoneticPr fontId="1"/>
  </si>
  <si>
    <t>空柔館</t>
    <rPh sb="0" eb="3">
      <t>クウジュウカン</t>
    </rPh>
    <phoneticPr fontId="1"/>
  </si>
  <si>
    <t>E級</t>
    <rPh sb="1" eb="2">
      <t>キュウ</t>
    </rPh>
    <phoneticPr fontId="1"/>
  </si>
  <si>
    <t>HR</t>
    <phoneticPr fontId="1"/>
  </si>
  <si>
    <t>00226</t>
    <phoneticPr fontId="1"/>
  </si>
  <si>
    <t>00218</t>
    <phoneticPr fontId="1"/>
  </si>
  <si>
    <t>00200</t>
    <phoneticPr fontId="1"/>
  </si>
  <si>
    <t>00227</t>
    <phoneticPr fontId="1"/>
  </si>
  <si>
    <t>00210</t>
    <phoneticPr fontId="1"/>
  </si>
  <si>
    <t>世界総極真今城道場</t>
    <rPh sb="0" eb="2">
      <t>セカイ</t>
    </rPh>
    <rPh sb="2" eb="3">
      <t>ソウ</t>
    </rPh>
    <rPh sb="3" eb="5">
      <t>キョクシン</t>
    </rPh>
    <rPh sb="5" eb="7">
      <t>イマシロ</t>
    </rPh>
    <rPh sb="7" eb="9">
      <t>ドウジョウイマシロドウジョウ</t>
    </rPh>
    <phoneticPr fontId="1"/>
  </si>
  <si>
    <t>2024 年 11 月 4 日 （  月・祝  )</t>
    <rPh sb="19" eb="20">
      <t>ゲツ</t>
    </rPh>
    <phoneticPr fontId="1"/>
  </si>
  <si>
    <t>2024 年 10 月 21 日 （  月  )　　</t>
    <rPh sb="20" eb="21">
      <t>ゲツ</t>
    </rPh>
    <phoneticPr fontId="1"/>
  </si>
  <si>
    <t xml:space="preserve">松任総合運動公園啓武館 </t>
    <rPh sb="0" eb="2">
      <t>マットウ</t>
    </rPh>
    <rPh sb="2" eb="8">
      <t>ソウゴウウンドウコウエン</t>
    </rPh>
    <rPh sb="8" eb="9">
      <t>ケイ</t>
    </rPh>
    <rPh sb="9" eb="10">
      <t>ブ</t>
    </rPh>
    <rPh sb="10" eb="11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</si>
</sst>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1"/>
      <color rgb="FF000000"/>
      <name val="Yu Gothic"/>
      <family val="2"/>
      <scheme val="minor"/>
    </font>
    <font>
      <b/>
      <sz val="18"/>
      <color theme="1"/>
      <name val="Yu gothic"/>
      <family val="3"/>
      <charset val="128"/>
    </font>
    <font>
      <sz val="18"/>
      <color theme="1"/>
      <name val="Yu gothic"/>
      <family val="3"/>
      <charset val="128"/>
    </font>
    <font>
      <u/>
      <sz val="11"/>
      <color theme="1"/>
      <name val="Yu gothic"/>
      <family val="3"/>
      <charset val="128"/>
    </font>
    <font>
      <sz val="12"/>
      <color theme="1"/>
      <name val="MS PGothic"/>
      <family val="3"/>
      <charset val="128"/>
    </font>
    <font>
      <sz val="11"/>
      <color theme="1"/>
      <name val="Yu gothic"/>
      <family val="3"/>
      <charset val="128"/>
    </font>
    <font>
      <sz val="9"/>
      <color theme="1"/>
      <name val="Yu Gothic"/>
      <family val="3"/>
      <charset val="128"/>
    </font>
    <font>
      <sz val="11"/>
      <name val="Arial"/>
      <family val="2"/>
    </font>
    <font>
      <sz val="14"/>
      <color theme="1"/>
      <name val="Yu gothic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2"/>
      <color theme="1"/>
      <name val="Yu gothic"/>
      <family val="3"/>
      <charset val="128"/>
    </font>
    <font>
      <sz val="16"/>
      <color theme="1"/>
      <name val="MS PGothic"/>
      <family val="3"/>
      <charset val="128"/>
    </font>
    <font>
      <u/>
      <sz val="11"/>
      <color rgb="FF0000FF"/>
      <name val="Yu gothic"/>
      <family val="3"/>
      <charset val="128"/>
    </font>
    <font>
      <b/>
      <sz val="10"/>
      <color theme="1"/>
      <name val="MS PGothic"/>
      <family val="3"/>
      <charset val="128"/>
    </font>
    <font>
      <b/>
      <sz val="10"/>
      <color theme="1"/>
      <name val="ＭＳ Ｐゴシック"/>
      <family val="3"/>
      <charset val="128"/>
    </font>
    <font>
      <sz val="13"/>
      <color theme="1"/>
      <name val="Yu gothic"/>
      <family val="3"/>
      <charset val="128"/>
    </font>
    <font>
      <sz val="10"/>
      <color theme="1"/>
      <name val="Yu gothic"/>
      <family val="3"/>
      <charset val="128"/>
    </font>
    <font>
      <sz val="16"/>
      <color theme="1"/>
      <name val="Yu gothic"/>
      <family val="3"/>
      <charset val="128"/>
    </font>
    <font>
      <b/>
      <sz val="18"/>
      <name val="Yu gothic"/>
      <family val="3"/>
      <charset val="128"/>
    </font>
    <font>
      <sz val="18"/>
      <name val="Yu gothic"/>
      <family val="3"/>
      <charset val="128"/>
    </font>
    <font>
      <u/>
      <sz val="11"/>
      <name val="Yu gothic"/>
      <family val="3"/>
      <charset val="128"/>
    </font>
    <font>
      <sz val="12"/>
      <name val="MS PGothic"/>
      <family val="3"/>
      <charset val="128"/>
    </font>
    <font>
      <sz val="11"/>
      <name val="Yu gothic"/>
      <family val="3"/>
      <charset val="128"/>
    </font>
    <font>
      <sz val="9"/>
      <name val="Yu Gothic"/>
      <family val="3"/>
      <charset val="128"/>
    </font>
    <font>
      <sz val="14"/>
      <name val="Yu gothic"/>
      <family val="3"/>
      <charset val="128"/>
    </font>
    <font>
      <sz val="14"/>
      <name val="MS PGothic"/>
      <family val="3"/>
      <charset val="128"/>
    </font>
    <font>
      <sz val="12"/>
      <name val="Yu gothic"/>
      <family val="3"/>
      <charset val="128"/>
    </font>
    <font>
      <sz val="16"/>
      <name val="MS PGothic"/>
      <family val="3"/>
      <charset val="128"/>
    </font>
    <font>
      <b/>
      <sz val="10"/>
      <name val="MS PGothic"/>
      <family val="3"/>
      <charset val="128"/>
    </font>
    <font>
      <sz val="13"/>
      <name val="Yu gothic"/>
      <family val="3"/>
      <charset val="128"/>
    </font>
    <font>
      <sz val="10"/>
      <name val="Yu gothic"/>
      <family val="3"/>
      <charset val="128"/>
    </font>
    <font>
      <sz val="16"/>
      <name val="Yu gothic"/>
      <family val="3"/>
      <charset val="128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25" fillId="0" borderId="0"/>
    <xf numFmtId="0" fontId="16" fillId="0" borderId="0"/>
  </cellStyleXfs>
  <cellXfs count="27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17" fillId="0" borderId="1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 vertical="center"/>
    </xf>
    <xf numFmtId="0" fontId="25" fillId="0" borderId="0" xfId="2"/>
    <xf numFmtId="0" fontId="27" fillId="0" borderId="0" xfId="2" applyFont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29" fillId="0" borderId="0" xfId="2" applyFont="1" applyAlignment="1">
      <alignment vertical="center"/>
    </xf>
    <xf numFmtId="0" fontId="30" fillId="0" borderId="17" xfId="2" applyFont="1" applyBorder="1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Alignment="1">
      <alignment horizontal="left" vertical="center"/>
    </xf>
    <xf numFmtId="0" fontId="30" fillId="0" borderId="18" xfId="2" applyFont="1" applyBorder="1" applyAlignment="1">
      <alignment horizontal="center"/>
    </xf>
    <xf numFmtId="0" fontId="30" fillId="0" borderId="22" xfId="2" applyFont="1" applyBorder="1" applyAlignment="1">
      <alignment horizontal="center" vertical="top"/>
    </xf>
    <xf numFmtId="0" fontId="33" fillId="0" borderId="17" xfId="2" applyFont="1" applyBorder="1" applyAlignment="1">
      <alignment horizontal="center" vertical="center"/>
    </xf>
    <xf numFmtId="0" fontId="41" fillId="0" borderId="14" xfId="2" applyFont="1" applyBorder="1" applyAlignment="1">
      <alignment horizontal="center" vertical="center"/>
    </xf>
    <xf numFmtId="0" fontId="42" fillId="0" borderId="16" xfId="2" applyFont="1" applyBorder="1" applyAlignment="1">
      <alignment horizontal="center" vertical="center"/>
    </xf>
    <xf numFmtId="49" fontId="41" fillId="0" borderId="15" xfId="2" applyNumberFormat="1" applyFont="1" applyBorder="1" applyAlignment="1">
      <alignment horizontal="center" vertical="center"/>
    </xf>
    <xf numFmtId="0" fontId="36" fillId="0" borderId="14" xfId="2" applyFont="1" applyBorder="1" applyAlignment="1">
      <alignment horizontal="center" vertical="center"/>
    </xf>
    <xf numFmtId="0" fontId="36" fillId="0" borderId="17" xfId="2" applyFont="1" applyBorder="1" applyAlignment="1">
      <alignment horizontal="center" vertical="center"/>
    </xf>
    <xf numFmtId="0" fontId="36" fillId="0" borderId="14" xfId="2" applyFont="1" applyBorder="1" applyAlignment="1">
      <alignment horizontal="right" vertical="center"/>
    </xf>
    <xf numFmtId="0" fontId="30" fillId="0" borderId="15" xfId="2" applyFont="1" applyBorder="1" applyAlignment="1">
      <alignment vertical="center"/>
    </xf>
    <xf numFmtId="0" fontId="36" fillId="0" borderId="26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49" fontId="36" fillId="0" borderId="15" xfId="2" applyNumberFormat="1" applyFont="1" applyBorder="1" applyAlignment="1">
      <alignment horizontal="center" vertical="center"/>
    </xf>
    <xf numFmtId="0" fontId="36" fillId="0" borderId="19" xfId="2" applyFont="1" applyBorder="1" applyAlignment="1">
      <alignment horizontal="center" vertical="center"/>
    </xf>
    <xf numFmtId="0" fontId="42" fillId="0" borderId="20" xfId="2" applyFont="1" applyBorder="1" applyAlignment="1">
      <alignment horizontal="center" vertical="center"/>
    </xf>
    <xf numFmtId="0" fontId="30" fillId="0" borderId="20" xfId="2" applyFont="1" applyBorder="1"/>
    <xf numFmtId="0" fontId="16" fillId="0" borderId="0" xfId="3"/>
    <xf numFmtId="0" fontId="45" fillId="0" borderId="0" xfId="3" applyFont="1" applyAlignment="1">
      <alignment horizontal="center" vertical="center"/>
    </xf>
    <xf numFmtId="0" fontId="47" fillId="0" borderId="0" xfId="3" applyFont="1" applyAlignment="1">
      <alignment horizontal="left" vertical="center"/>
    </xf>
    <xf numFmtId="0" fontId="47" fillId="0" borderId="0" xfId="3" applyFont="1" applyAlignment="1">
      <alignment vertical="center"/>
    </xf>
    <xf numFmtId="0" fontId="48" fillId="0" borderId="17" xfId="3" applyFont="1" applyBorder="1" applyAlignment="1">
      <alignment horizontal="center" vertical="center"/>
    </xf>
    <xf numFmtId="0" fontId="48" fillId="0" borderId="20" xfId="3" applyFont="1" applyBorder="1"/>
    <xf numFmtId="0" fontId="54" fillId="0" borderId="0" xfId="3" applyFont="1" applyAlignment="1">
      <alignment vertical="center"/>
    </xf>
    <xf numFmtId="0" fontId="54" fillId="0" borderId="0" xfId="3" applyFont="1" applyAlignment="1">
      <alignment horizontal="left" vertical="center"/>
    </xf>
    <xf numFmtId="0" fontId="48" fillId="0" borderId="18" xfId="3" applyFont="1" applyBorder="1" applyAlignment="1">
      <alignment horizontal="center"/>
    </xf>
    <xf numFmtId="0" fontId="48" fillId="0" borderId="22" xfId="3" applyFont="1" applyBorder="1" applyAlignment="1">
      <alignment horizontal="center" vertical="top"/>
    </xf>
    <xf numFmtId="0" fontId="50" fillId="0" borderId="17" xfId="3" applyFont="1" applyBorder="1" applyAlignment="1">
      <alignment horizontal="center" vertical="center"/>
    </xf>
    <xf numFmtId="0" fontId="55" fillId="0" borderId="14" xfId="3" applyFont="1" applyBorder="1" applyAlignment="1">
      <alignment horizontal="center" vertical="center"/>
    </xf>
    <xf numFmtId="0" fontId="56" fillId="0" borderId="16" xfId="3" applyFont="1" applyBorder="1" applyAlignment="1">
      <alignment horizontal="center" vertical="center"/>
    </xf>
    <xf numFmtId="49" fontId="55" fillId="0" borderId="15" xfId="3" applyNumberFormat="1" applyFont="1" applyBorder="1" applyAlignment="1">
      <alignment horizontal="center" vertical="center"/>
    </xf>
    <xf numFmtId="0" fontId="57" fillId="0" borderId="17" xfId="3" applyFont="1" applyBorder="1" applyAlignment="1">
      <alignment horizontal="center" vertical="center"/>
    </xf>
    <xf numFmtId="0" fontId="52" fillId="0" borderId="14" xfId="3" applyFont="1" applyBorder="1" applyAlignment="1">
      <alignment horizontal="center" vertical="center"/>
    </xf>
    <xf numFmtId="0" fontId="52" fillId="0" borderId="17" xfId="3" applyFont="1" applyBorder="1" applyAlignment="1">
      <alignment horizontal="center" vertical="center"/>
    </xf>
    <xf numFmtId="0" fontId="52" fillId="0" borderId="14" xfId="3" applyFont="1" applyBorder="1" applyAlignment="1">
      <alignment horizontal="right" vertical="center"/>
    </xf>
    <xf numFmtId="0" fontId="48" fillId="0" borderId="15" xfId="3" applyFont="1" applyBorder="1" applyAlignment="1">
      <alignment vertical="center"/>
    </xf>
    <xf numFmtId="0" fontId="52" fillId="0" borderId="26" xfId="3" applyFont="1" applyBorder="1" applyAlignment="1">
      <alignment horizontal="center" vertical="center"/>
    </xf>
    <xf numFmtId="0" fontId="56" fillId="0" borderId="0" xfId="3" applyFont="1" applyAlignment="1">
      <alignment horizontal="center" vertical="center"/>
    </xf>
    <xf numFmtId="49" fontId="52" fillId="0" borderId="15" xfId="3" applyNumberFormat="1" applyFont="1" applyBorder="1" applyAlignment="1">
      <alignment horizontal="center" vertical="center"/>
    </xf>
    <xf numFmtId="0" fontId="52" fillId="0" borderId="19" xfId="3" applyFont="1" applyBorder="1" applyAlignment="1">
      <alignment horizontal="center" vertical="center"/>
    </xf>
    <xf numFmtId="0" fontId="56" fillId="0" borderId="20" xfId="3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48" fillId="0" borderId="17" xfId="0" applyFont="1" applyBorder="1" applyAlignment="1">
      <alignment horizontal="center" vertical="center"/>
    </xf>
    <xf numFmtId="0" fontId="48" fillId="0" borderId="20" xfId="0" applyFont="1" applyBorder="1"/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48" fillId="0" borderId="18" xfId="0" applyFont="1" applyBorder="1" applyAlignment="1">
      <alignment horizontal="center"/>
    </xf>
    <xf numFmtId="0" fontId="48" fillId="0" borderId="22" xfId="0" applyFont="1" applyBorder="1" applyAlignment="1">
      <alignment horizontal="center" vertical="top"/>
    </xf>
    <xf numFmtId="0" fontId="50" fillId="0" borderId="17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49" fontId="55" fillId="0" borderId="15" xfId="0" applyNumberFormat="1" applyFont="1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4" xfId="0" applyFont="1" applyBorder="1" applyAlignment="1">
      <alignment horizontal="right" vertical="center"/>
    </xf>
    <xf numFmtId="0" fontId="48" fillId="0" borderId="15" xfId="0" applyFont="1" applyBorder="1" applyAlignment="1">
      <alignment vertical="center"/>
    </xf>
    <xf numFmtId="0" fontId="52" fillId="0" borderId="2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49" fontId="52" fillId="0" borderId="15" xfId="0" applyNumberFormat="1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49" fontId="52" fillId="0" borderId="25" xfId="0" applyNumberFormat="1" applyFont="1" applyBorder="1" applyAlignment="1">
      <alignment horizontal="center" vertical="center"/>
    </xf>
    <xf numFmtId="0" fontId="55" fillId="0" borderId="27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49" fontId="55" fillId="0" borderId="2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4" fillId="0" borderId="1" xfId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5" fillId="0" borderId="0" xfId="2"/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30" fillId="0" borderId="14" xfId="2" applyFont="1" applyBorder="1" applyAlignment="1">
      <alignment horizontal="center" vertical="center"/>
    </xf>
    <xf numFmtId="0" fontId="32" fillId="0" borderId="15" xfId="2" applyFont="1" applyBorder="1"/>
    <xf numFmtId="0" fontId="33" fillId="0" borderId="14" xfId="2" applyFont="1" applyBorder="1" applyAlignment="1">
      <alignment horizontal="center" vertical="center"/>
    </xf>
    <xf numFmtId="0" fontId="32" fillId="0" borderId="16" xfId="2" applyFont="1" applyBorder="1"/>
    <xf numFmtId="0" fontId="30" fillId="0" borderId="14" xfId="2" applyFont="1" applyBorder="1" applyAlignment="1">
      <alignment horizontal="center" vertical="center" shrinkToFit="1"/>
    </xf>
    <xf numFmtId="0" fontId="36" fillId="0" borderId="14" xfId="2" applyFont="1" applyBorder="1" applyAlignment="1">
      <alignment horizontal="center" vertical="center" shrinkToFit="1"/>
    </xf>
    <xf numFmtId="0" fontId="36" fillId="0" borderId="16" xfId="2" applyFont="1" applyBorder="1" applyAlignment="1">
      <alignment horizontal="center" vertical="center" shrinkToFit="1"/>
    </xf>
    <xf numFmtId="0" fontId="30" fillId="0" borderId="18" xfId="2" applyFont="1" applyBorder="1" applyAlignment="1">
      <alignment horizontal="center" vertical="center"/>
    </xf>
    <xf numFmtId="0" fontId="32" fillId="0" borderId="22" xfId="2" applyFont="1" applyBorder="1"/>
    <xf numFmtId="0" fontId="37" fillId="0" borderId="19" xfId="2" applyFont="1" applyBorder="1" applyAlignment="1">
      <alignment horizontal="center" vertical="center"/>
    </xf>
    <xf numFmtId="0" fontId="32" fillId="0" borderId="20" xfId="2" applyFont="1" applyBorder="1"/>
    <xf numFmtId="0" fontId="32" fillId="0" borderId="21" xfId="2" applyFont="1" applyBorder="1"/>
    <xf numFmtId="0" fontId="32" fillId="0" borderId="23" xfId="2" applyFont="1" applyBorder="1"/>
    <xf numFmtId="0" fontId="32" fillId="0" borderId="24" xfId="2" applyFont="1" applyBorder="1"/>
    <xf numFmtId="0" fontId="32" fillId="0" borderId="25" xfId="2" applyFont="1" applyBorder="1"/>
    <xf numFmtId="0" fontId="35" fillId="0" borderId="14" xfId="2" applyFont="1" applyBorder="1" applyAlignment="1">
      <alignment horizontal="center" vertical="center"/>
    </xf>
    <xf numFmtId="0" fontId="30" fillId="0" borderId="14" xfId="2" applyFont="1" applyBorder="1" applyAlignment="1">
      <alignment horizontal="left" vertical="center"/>
    </xf>
    <xf numFmtId="0" fontId="33" fillId="0" borderId="16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/>
    </xf>
    <xf numFmtId="0" fontId="33" fillId="0" borderId="14" xfId="2" applyFont="1" applyBorder="1" applyAlignment="1">
      <alignment horizontal="left" vertical="center"/>
    </xf>
    <xf numFmtId="0" fontId="30" fillId="0" borderId="19" xfId="2" applyFont="1" applyBorder="1" applyAlignment="1">
      <alignment horizontal="center"/>
    </xf>
    <xf numFmtId="0" fontId="30" fillId="0" borderId="20" xfId="2" applyFont="1" applyBorder="1" applyAlignment="1">
      <alignment horizontal="center" vertical="center"/>
    </xf>
    <xf numFmtId="0" fontId="30" fillId="0" borderId="19" xfId="2" applyFont="1" applyBorder="1" applyAlignment="1">
      <alignment horizontal="center" vertical="center"/>
    </xf>
    <xf numFmtId="0" fontId="43" fillId="0" borderId="14" xfId="2" applyFont="1" applyBorder="1" applyAlignment="1">
      <alignment horizontal="center" vertical="center"/>
    </xf>
    <xf numFmtId="0" fontId="58" fillId="0" borderId="15" xfId="2" applyFont="1" applyBorder="1"/>
    <xf numFmtId="0" fontId="42" fillId="0" borderId="14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44" fillId="0" borderId="0" xfId="3" applyFont="1" applyAlignment="1">
      <alignment horizontal="center" vertical="center"/>
    </xf>
    <xf numFmtId="0" fontId="16" fillId="0" borderId="0" xfId="3"/>
    <xf numFmtId="0" fontId="45" fillId="0" borderId="0" xfId="3" applyFont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47" fillId="0" borderId="0" xfId="3" applyFont="1" applyAlignment="1">
      <alignment horizontal="left" vertical="center"/>
    </xf>
    <xf numFmtId="0" fontId="48" fillId="0" borderId="14" xfId="3" applyFont="1" applyBorder="1" applyAlignment="1">
      <alignment horizontal="center" vertical="center"/>
    </xf>
    <xf numFmtId="0" fontId="48" fillId="0" borderId="15" xfId="3" applyFont="1" applyBorder="1"/>
    <xf numFmtId="0" fontId="50" fillId="0" borderId="14" xfId="3" applyFont="1" applyBorder="1" applyAlignment="1">
      <alignment horizontal="center" vertical="center"/>
    </xf>
    <xf numFmtId="0" fontId="48" fillId="0" borderId="16" xfId="3" applyFont="1" applyBorder="1"/>
    <xf numFmtId="0" fontId="48" fillId="0" borderId="14" xfId="3" applyFont="1" applyBorder="1" applyAlignment="1">
      <alignment horizontal="center" vertical="center" shrinkToFit="1"/>
    </xf>
    <xf numFmtId="0" fontId="52" fillId="0" borderId="14" xfId="3" applyFont="1" applyBorder="1" applyAlignment="1">
      <alignment horizontal="center" vertical="center" shrinkToFit="1"/>
    </xf>
    <xf numFmtId="0" fontId="52" fillId="0" borderId="16" xfId="3" applyFont="1" applyBorder="1" applyAlignment="1">
      <alignment horizontal="center" vertical="center" shrinkToFit="1"/>
    </xf>
    <xf numFmtId="0" fontId="48" fillId="0" borderId="18" xfId="3" applyFont="1" applyBorder="1" applyAlignment="1">
      <alignment horizontal="center" vertical="center"/>
    </xf>
    <xf numFmtId="0" fontId="48" fillId="0" borderId="22" xfId="3" applyFont="1" applyBorder="1"/>
    <xf numFmtId="0" fontId="53" fillId="0" borderId="19" xfId="3" applyFont="1" applyBorder="1" applyAlignment="1">
      <alignment horizontal="center" vertical="center"/>
    </xf>
    <xf numFmtId="0" fontId="48" fillId="0" borderId="20" xfId="3" applyFont="1" applyBorder="1"/>
    <xf numFmtId="0" fontId="48" fillId="0" borderId="21" xfId="3" applyFont="1" applyBorder="1"/>
    <xf numFmtId="0" fontId="48" fillId="0" borderId="23" xfId="3" applyFont="1" applyBorder="1"/>
    <xf numFmtId="0" fontId="48" fillId="0" borderId="24" xfId="3" applyFont="1" applyBorder="1"/>
    <xf numFmtId="0" fontId="48" fillId="0" borderId="25" xfId="3" applyFont="1" applyBorder="1"/>
    <xf numFmtId="0" fontId="51" fillId="0" borderId="14" xfId="3" applyFont="1" applyBorder="1" applyAlignment="1">
      <alignment horizontal="center" vertical="center"/>
    </xf>
    <xf numFmtId="0" fontId="48" fillId="0" borderId="14" xfId="3" applyFont="1" applyBorder="1" applyAlignment="1">
      <alignment horizontal="left" vertical="center"/>
    </xf>
    <xf numFmtId="0" fontId="50" fillId="0" borderId="16" xfId="3" applyFont="1" applyBorder="1" applyAlignment="1">
      <alignment horizontal="center" vertical="center"/>
    </xf>
    <xf numFmtId="0" fontId="48" fillId="0" borderId="14" xfId="3" applyFont="1" applyBorder="1" applyAlignment="1">
      <alignment horizontal="center" vertical="center" wrapText="1"/>
    </xf>
    <xf numFmtId="0" fontId="46" fillId="0" borderId="14" xfId="3" applyFont="1" applyBorder="1" applyAlignment="1">
      <alignment horizontal="center" vertical="center"/>
    </xf>
    <xf numFmtId="0" fontId="50" fillId="0" borderId="14" xfId="3" applyFont="1" applyBorder="1" applyAlignment="1">
      <alignment horizontal="left" vertical="center"/>
    </xf>
    <xf numFmtId="0" fontId="48" fillId="0" borderId="19" xfId="3" applyFont="1" applyBorder="1" applyAlignment="1">
      <alignment horizontal="center"/>
    </xf>
    <xf numFmtId="0" fontId="48" fillId="0" borderId="20" xfId="3" applyFont="1" applyBorder="1" applyAlignment="1">
      <alignment horizontal="center" vertical="center"/>
    </xf>
    <xf numFmtId="0" fontId="48" fillId="0" borderId="19" xfId="3" applyFont="1" applyBorder="1" applyAlignment="1">
      <alignment horizontal="center" vertical="center"/>
    </xf>
    <xf numFmtId="0" fontId="57" fillId="0" borderId="14" xfId="3" applyFont="1" applyBorder="1" applyAlignment="1">
      <alignment horizontal="center" vertical="center"/>
    </xf>
    <xf numFmtId="0" fontId="56" fillId="0" borderId="14" xfId="3" applyFont="1" applyBorder="1" applyAlignment="1">
      <alignment horizontal="center" vertical="center"/>
    </xf>
    <xf numFmtId="0" fontId="52" fillId="0" borderId="14" xfId="3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0" fillId="0" borderId="0" xfId="0"/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14" xfId="0" applyFont="1" applyBorder="1" applyAlignment="1">
      <alignment horizontal="center" vertical="center"/>
    </xf>
    <xf numFmtId="0" fontId="48" fillId="0" borderId="15" xfId="0" applyFont="1" applyBorder="1"/>
    <xf numFmtId="0" fontId="50" fillId="0" borderId="14" xfId="0" applyFont="1" applyBorder="1" applyAlignment="1">
      <alignment horizontal="center" vertical="center"/>
    </xf>
    <xf numFmtId="0" fontId="48" fillId="0" borderId="16" xfId="0" applyFont="1" applyBorder="1"/>
    <xf numFmtId="0" fontId="48" fillId="0" borderId="14" xfId="0" applyFont="1" applyBorder="1" applyAlignment="1">
      <alignment horizontal="center" vertical="center" shrinkToFit="1"/>
    </xf>
    <xf numFmtId="0" fontId="52" fillId="0" borderId="14" xfId="0" applyFont="1" applyBorder="1" applyAlignment="1">
      <alignment horizontal="center" vertical="center" shrinkToFit="1"/>
    </xf>
    <xf numFmtId="0" fontId="52" fillId="0" borderId="16" xfId="0" applyFont="1" applyBorder="1" applyAlignment="1">
      <alignment horizontal="center" vertical="center" shrinkToFit="1"/>
    </xf>
    <xf numFmtId="0" fontId="48" fillId="0" borderId="18" xfId="0" applyFont="1" applyBorder="1" applyAlignment="1">
      <alignment horizontal="center" vertical="center"/>
    </xf>
    <xf numFmtId="0" fontId="48" fillId="0" borderId="22" xfId="0" applyFont="1" applyBorder="1"/>
    <xf numFmtId="0" fontId="53" fillId="0" borderId="19" xfId="0" applyFont="1" applyBorder="1" applyAlignment="1">
      <alignment horizontal="center" vertical="center"/>
    </xf>
    <xf numFmtId="0" fontId="48" fillId="0" borderId="20" xfId="0" applyFont="1" applyBorder="1"/>
    <xf numFmtId="0" fontId="48" fillId="0" borderId="21" xfId="0" applyFont="1" applyBorder="1"/>
    <xf numFmtId="0" fontId="48" fillId="0" borderId="23" xfId="0" applyFont="1" applyBorder="1"/>
    <xf numFmtId="0" fontId="48" fillId="0" borderId="24" xfId="0" applyFont="1" applyBorder="1"/>
    <xf numFmtId="0" fontId="48" fillId="0" borderId="25" xfId="0" applyFont="1" applyBorder="1"/>
    <xf numFmtId="0" fontId="51" fillId="0" borderId="14" xfId="0" applyFont="1" applyBorder="1" applyAlignment="1">
      <alignment horizontal="center" vertical="center"/>
    </xf>
    <xf numFmtId="0" fontId="48" fillId="0" borderId="14" xfId="0" applyFont="1" applyBorder="1" applyAlignment="1">
      <alignment horizontal="left" vertical="center"/>
    </xf>
    <xf numFmtId="0" fontId="50" fillId="0" borderId="16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50" fillId="0" borderId="14" xfId="0" applyFont="1" applyBorder="1" applyAlignment="1">
      <alignment horizontal="left" vertical="center"/>
    </xf>
    <xf numFmtId="0" fontId="48" fillId="0" borderId="19" xfId="0" applyFont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36405D93-061C-4E1F-BA29-719199C9627E}"/>
    <cellStyle name="標準 3" xfId="3" xr:uid="{CDDC2B33-5D51-4A53-87E7-219B4D452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41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FF53DF-5214-9E23-9354-B405FC61E985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DD0EE59-3327-4D86-9F68-E839E0149F6D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48</xdr:row>
      <xdr:rowOff>9525</xdr:rowOff>
    </xdr:from>
    <xdr:to>
      <xdr:col>7</xdr:col>
      <xdr:colOff>561975</xdr:colOff>
      <xdr:row>48</xdr:row>
      <xdr:rowOff>314325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A19481D-5155-4570-B369-3957F4C004DD}"/>
            </a:ext>
          </a:extLst>
        </xdr:cNvPr>
        <xdr:cNvSpPr/>
      </xdr:nvSpPr>
      <xdr:spPr>
        <a:xfrm>
          <a:off x="4676775" y="16154400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93</xdr:row>
      <xdr:rowOff>9525</xdr:rowOff>
    </xdr:from>
    <xdr:to>
      <xdr:col>7</xdr:col>
      <xdr:colOff>561975</xdr:colOff>
      <xdr:row>93</xdr:row>
      <xdr:rowOff>314325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4495F52-522F-4AE8-8DD2-0CE44FA1EDA0}"/>
            </a:ext>
          </a:extLst>
        </xdr:cNvPr>
        <xdr:cNvSpPr/>
      </xdr:nvSpPr>
      <xdr:spPr>
        <a:xfrm>
          <a:off x="4676775" y="3121342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</xdr:colOff>
      <xdr:row>138</xdr:row>
      <xdr:rowOff>9525</xdr:rowOff>
    </xdr:from>
    <xdr:to>
      <xdr:col>7</xdr:col>
      <xdr:colOff>561975</xdr:colOff>
      <xdr:row>138</xdr:row>
      <xdr:rowOff>314325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8D37CA5-3505-424D-BC49-94EE953BAE78}"/>
            </a:ext>
          </a:extLst>
        </xdr:cNvPr>
        <xdr:cNvSpPr/>
      </xdr:nvSpPr>
      <xdr:spPr>
        <a:xfrm>
          <a:off x="4676775" y="46272450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0DC64ED-0972-4F39-BAD4-79599D555ABE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5C6C878-3487-499C-BECF-1330F4B225C7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E01BD37-A620-4E60-A94D-9535ABD3C3DC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0064134-DF3F-49B5-B41B-B007FC40154C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CD1E31C-0D79-4C22-916A-1A3E9EC03DE4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A24B7CD-7EAD-4743-B6D6-0603C50B0658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F8EB738-0DAB-4288-A041-6F661A26B3BA}"/>
            </a:ext>
          </a:extLst>
        </xdr:cNvPr>
        <xdr:cNvSpPr/>
      </xdr:nvSpPr>
      <xdr:spPr>
        <a:xfrm>
          <a:off x="465772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0</xdr:rowOff>
    </xdr:from>
    <xdr:ext cx="561975" cy="3143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14FC83F-D800-4919-B1CD-BDCCCDFDC680}"/>
            </a:ext>
          </a:extLst>
        </xdr:cNvPr>
        <xdr:cNvSpPr/>
      </xdr:nvSpPr>
      <xdr:spPr>
        <a:xfrm>
          <a:off x="4657725" y="1085850"/>
          <a:ext cx="561975" cy="314325"/>
        </a:xfrm>
        <a:prstGeom prst="ellipse">
          <a:avLst/>
        </a:prstGeom>
        <a:noFill/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ABD494C-EA76-4EF8-822B-0F5B4E5A088A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6CD3D39-BDFA-4F36-9C35-B67B84DC5095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4DD0325-D93B-4668-A19A-B40D692CD7E8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0E283C5-6857-4954-8F3B-1C5B62AD5F14}"/>
            </a:ext>
          </a:extLst>
        </xdr:cNvPr>
        <xdr:cNvSpPr/>
      </xdr:nvSpPr>
      <xdr:spPr>
        <a:xfrm>
          <a:off x="465772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94EEA4E-43C6-4EE0-9AB7-BC3C1E51B093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3</xdr:row>
      <xdr:rowOff>9525</xdr:rowOff>
    </xdr:from>
    <xdr:ext cx="552450" cy="304800"/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830E5C-A312-446B-ABE4-AD3BFDE6BAAF}"/>
            </a:ext>
          </a:extLst>
        </xdr:cNvPr>
        <xdr:cNvSpPr/>
      </xdr:nvSpPr>
      <xdr:spPr>
        <a:xfrm>
          <a:off x="4667250" y="1095375"/>
          <a:ext cx="552450" cy="304800"/>
        </a:xfrm>
        <a:prstGeom prst="ellipse">
          <a:avLst/>
        </a:prstGeom>
        <a:noFill/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7</xdr:col>
      <xdr:colOff>561975</xdr:colOff>
      <xdr:row>3</xdr:row>
      <xdr:rowOff>314325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4AA98F5-04C3-48BA-BE17-BD7315C216AD}"/>
            </a:ext>
          </a:extLst>
        </xdr:cNvPr>
        <xdr:cNvSpPr/>
      </xdr:nvSpPr>
      <xdr:spPr>
        <a:xfrm>
          <a:off x="4676775" y="1095375"/>
          <a:ext cx="552450" cy="30480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3</xdr:row>
      <xdr:rowOff>9525</xdr:rowOff>
    </xdr:from>
    <xdr:ext cx="552450" cy="304800"/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CFD650A-E031-42E0-BC83-75E4E4D92B4E}"/>
            </a:ext>
          </a:extLst>
        </xdr:cNvPr>
        <xdr:cNvSpPr/>
      </xdr:nvSpPr>
      <xdr:spPr>
        <a:xfrm>
          <a:off x="4667250" y="1095375"/>
          <a:ext cx="552450" cy="304800"/>
        </a:xfrm>
        <a:prstGeom prst="ellipse">
          <a:avLst/>
        </a:prstGeom>
        <a:noFill/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3</xdr:row>
      <xdr:rowOff>9525</xdr:rowOff>
    </xdr:from>
    <xdr:ext cx="552450" cy="304800"/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296CDD3-4C72-44FA-AEDE-5D28E1B231ED}"/>
            </a:ext>
          </a:extLst>
        </xdr:cNvPr>
        <xdr:cNvSpPr/>
      </xdr:nvSpPr>
      <xdr:spPr>
        <a:xfrm>
          <a:off x="4667250" y="1095375"/>
          <a:ext cx="552450" cy="304800"/>
        </a:xfrm>
        <a:prstGeom prst="ellipse">
          <a:avLst/>
        </a:prstGeom>
        <a:noFill/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3</xdr:row>
      <xdr:rowOff>9525</xdr:rowOff>
    </xdr:from>
    <xdr:ext cx="552450" cy="304800"/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692D008-A867-4134-BB76-7E8FA3C2E71F}"/>
            </a:ext>
          </a:extLst>
        </xdr:cNvPr>
        <xdr:cNvSpPr/>
      </xdr:nvSpPr>
      <xdr:spPr>
        <a:xfrm>
          <a:off x="4667250" y="1095375"/>
          <a:ext cx="552450" cy="304800"/>
        </a:xfrm>
        <a:prstGeom prst="ellipse">
          <a:avLst/>
        </a:prstGeom>
        <a:noFill/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kumimoji="1" lang="ja-JP" altLang="en-US" sz="11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7996;&#20117;&#27966;&#65343;63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27996;&#20117;&#27966;&#65343;6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7494;&#22888;&#39208;&#65343;38.xlsx" TargetMode="External"/><Relationship Id="rId1" Type="http://schemas.openxmlformats.org/officeDocument/2006/relationships/externalLinkPath" Target="/Users/SHINJI%20NAKASHIMA/Desktop/&#12475;&#12467;&#12531;&#12489;&#35611;&#32722;&#20250;&#65288;2024.2.23&#65289;/&#28168;/&#27494;&#22888;&#39208;&#65343;38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7491;&#27193;&#36947;&#22580;&#12475;&#12467;&#12531;&#12489;&#12521;&#12452;&#12475;&#12531;&#12473;&#65297;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27491;&#27193;&#36947;&#22580;&#12475;&#12467;&#12531;&#12489;&#12521;&#12452;&#12475;&#12531;&#12473;&#65297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7491;&#27193;&#36947;&#22580;&#12475;&#12467;&#12531;&#12489;&#12521;&#12452;&#12475;&#12531;&#12473;&#65298;&#65343;35.xlsx" TargetMode="External"/><Relationship Id="rId1" Type="http://schemas.openxmlformats.org/officeDocument/2006/relationships/externalLinkPath" Target="/Users/SHINJI%20NAKASHIMA/Desktop/&#12475;&#12467;&#12531;&#12489;&#35611;&#32722;&#20250;&#65288;2024.2.23&#65289;/&#28168;/&#27491;&#27193;&#36947;&#22580;&#12475;&#12467;&#12531;&#12489;&#12521;&#12452;&#12475;&#12531;&#12473;&#65298;&#65343;3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3578;&#36947;&#39208;&#65343;14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23578;&#36947;&#39208;&#65343;1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6997;&#30495;&#22338;&#26412;&#31119;&#20117;&#65343;9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26997;&#30495;&#22338;&#26412;&#31119;&#20117;&#65343;9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30494;&#29705;&#26371;&#65343;8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30494;&#29705;&#26371;&#65343;8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32724;&#24515;&#20250;&#25144;&#30000;&#36947;&#22580;_7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32724;&#24515;&#20250;&#25144;&#30000;&#36947;&#22580;_7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LA&#65343;6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LA&#65343;6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6408;&#19979;&#65343;5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26408;&#19979;&#65343;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3947;&#30000;&#22654;&#65343;3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23947;&#30000;&#22654;&#65343;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0170;&#22478;&#36947;&#22580;&#65343;3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20170;&#22478;&#36947;&#22580;&#65343;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31354;&#26580;&#39208;&#65343;2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31354;&#26580;&#39208;&#65343;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1315;&#23665;&#36947;&#22580;&#65343;1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21315;&#23665;&#36947;&#22580;&#65343;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2519;&#24515;&#20250;&#65343;1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22519;&#24515;&#20250;&#65343;1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7494;&#24515;&#20250;&#65343;1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27494;&#24515;&#20250;&#65343;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23567;&#20117;&#36947;&#22580;&#65343;1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23567;&#20117;&#36947;&#22580;&#65343;1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NJI%20NAKASHIMA\Desktop\&#12475;&#12467;&#12531;&#12489;&#35611;&#32722;&#20250;&#65288;2024.2.23&#65289;\&#28168;\&#31481;&#21513;&#36947;&#22580;&#65343;1.xlsx" TargetMode="External"/><Relationship Id="rId1" Type="http://schemas.openxmlformats.org/officeDocument/2006/relationships/externalLinkPath" Target="/Users/SHINJI%20NAKASHIMA/Desktop/JKJO&#21271;&#38520;&#22320;&#21306;/&#23529;&#21028;&#35611;&#32722;&#20250;2024/&#12475;&#12467;&#12531;&#12489;&#35611;&#32722;&#20250;&#65288;2024.2.23&#65289;/&#28168;/&#31481;&#21513;&#36947;&#22580;&#65343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t-n@bz03.plala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ent-n@bz03.plala.or.jp" TargetMode="External"/><Relationship Id="rId3" Type="http://schemas.openxmlformats.org/officeDocument/2006/relationships/hyperlink" Target="mailto:tent-n@bz03.plala.or.jp" TargetMode="External"/><Relationship Id="rId7" Type="http://schemas.openxmlformats.org/officeDocument/2006/relationships/hyperlink" Target="mailto:tent-n@bz03.plala.or.jp" TargetMode="External"/><Relationship Id="rId2" Type="http://schemas.openxmlformats.org/officeDocument/2006/relationships/hyperlink" Target="mailto:tent-n@bz03.plala.or.jp" TargetMode="External"/><Relationship Id="rId1" Type="http://schemas.openxmlformats.org/officeDocument/2006/relationships/hyperlink" Target="mailto:tent-n@bz03.plala.or.jp" TargetMode="External"/><Relationship Id="rId6" Type="http://schemas.openxmlformats.org/officeDocument/2006/relationships/hyperlink" Target="mailto:tent-n@bz03.plala.or.jp" TargetMode="External"/><Relationship Id="rId5" Type="http://schemas.openxmlformats.org/officeDocument/2006/relationships/hyperlink" Target="mailto:tent-n@bz03.plala.or.jp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tent-n@bz03.plala.or.jp" TargetMode="External"/><Relationship Id="rId9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yutaka@yoshimura%20-karate.com" TargetMode="External"/><Relationship Id="rId1" Type="http://schemas.openxmlformats.org/officeDocument/2006/relationships/hyperlink" Target="mailto:tent-n@bz03.plala.or.jp" TargetMode="Externa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@masaki-dojo.com" TargetMode="External"/><Relationship Id="rId1" Type="http://schemas.openxmlformats.org/officeDocument/2006/relationships/hyperlink" Target="mailto:tent-n@bz03.plala.or.jp" TargetMode="External"/><Relationship Id="rId4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hodokan@pu.ctt.ne.jp" TargetMode="External"/><Relationship Id="rId1" Type="http://schemas.openxmlformats.org/officeDocument/2006/relationships/hyperlink" Target="mailto:tent-n@bz03.plala.or.jp" TargetMode="External"/><Relationship Id="rId4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kensin-anri33@ab.auone-net.jp" TargetMode="External"/><Relationship Id="rId1" Type="http://schemas.openxmlformats.org/officeDocument/2006/relationships/hyperlink" Target="mailto:tent-n@bz03.plala.or.jp" TargetMode="External"/><Relationship Id="rId4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sinryukai.no1@gmail.com" TargetMode="External"/><Relationship Id="rId1" Type="http://schemas.openxmlformats.org/officeDocument/2006/relationships/hyperlink" Target="mailto:tent-n@bz03.plala.or.jp" TargetMode="External"/><Relationship Id="rId4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tent-n@bz03.plala.or.jp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kudakuda999@gmail.com" TargetMode="External"/><Relationship Id="rId1" Type="http://schemas.openxmlformats.org/officeDocument/2006/relationships/hyperlink" Target="mailto:tent-n@bz03.plala.or.jp" TargetMode="External"/><Relationship Id="rId4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tent-n@bz03.plala.or.jp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reyuryhu95000209@icloud.com" TargetMode="External"/><Relationship Id="rId1" Type="http://schemas.openxmlformats.org/officeDocument/2006/relationships/hyperlink" Target="mailto:tent-n@bz03.plala.or.jp" TargetMode="External"/><Relationship Id="rId4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k-stage@gray.plala.or.jp" TargetMode="External"/><Relationship Id="rId1" Type="http://schemas.openxmlformats.org/officeDocument/2006/relationships/hyperlink" Target="mailto:tent-n@bz03.plala.or.jp" TargetMode="External"/><Relationship Id="rId4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matuura1@asagaotv.ne.jp" TargetMode="External"/><Relationship Id="rId1" Type="http://schemas.openxmlformats.org/officeDocument/2006/relationships/hyperlink" Target="mailto:tent-n@bz03.plala.or.jp" TargetMode="External"/><Relationship Id="rId4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info@senzandojo.net" TargetMode="External"/><Relationship Id="rId1" Type="http://schemas.openxmlformats.org/officeDocument/2006/relationships/hyperlink" Target="mailto:tent-n@bz03.plala.or.jp" TargetMode="External"/><Relationship Id="rId4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mail@shiseiseikotsuin.info" TargetMode="External"/><Relationship Id="rId1" Type="http://schemas.openxmlformats.org/officeDocument/2006/relationships/hyperlink" Target="mailto:tent-n@bz03.plala.or.jp" TargetMode="External"/><Relationship Id="rId4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mailto:tent-n@bz03.plala.or.jp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mailto:tent-n@bz03.plala.or.jp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mailto:tent-n@bz03.plala.or.jp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mailto:tent-n@bz03.plala.or.jp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mailto:tent-n@bz03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4"/>
  <sheetViews>
    <sheetView topLeftCell="A4" workbookViewId="0">
      <selection activeCell="P18" sqref="P18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56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57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/>
      <c r="F18" s="151"/>
      <c r="G18" s="151"/>
      <c r="H18" s="152"/>
      <c r="I18" s="3" t="s">
        <v>40</v>
      </c>
      <c r="J18" s="150"/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43</v>
      </c>
      <c r="D19" s="166"/>
      <c r="E19" s="166"/>
      <c r="F19" s="166"/>
      <c r="G19" s="151"/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54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130"/>
      <c r="H24" s="130"/>
      <c r="I24" s="147"/>
      <c r="J24" s="148"/>
      <c r="K24" s="21"/>
      <c r="L24" s="119"/>
      <c r="M24" s="120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130"/>
      <c r="H25" s="130"/>
      <c r="I25" s="142"/>
      <c r="J25" s="143"/>
      <c r="K25" s="21"/>
      <c r="L25" s="119"/>
      <c r="M25" s="120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130"/>
      <c r="H26" s="130"/>
      <c r="I26" s="142"/>
      <c r="J26" s="143"/>
      <c r="K26" s="21"/>
      <c r="L26" s="119"/>
      <c r="M26" s="120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130"/>
      <c r="H27" s="130"/>
      <c r="I27" s="142"/>
      <c r="J27" s="143"/>
      <c r="K27" s="21"/>
      <c r="L27" s="119"/>
      <c r="M27" s="120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130"/>
      <c r="H28" s="130"/>
      <c r="I28" s="142"/>
      <c r="J28" s="143"/>
      <c r="K28" s="21"/>
      <c r="L28" s="119"/>
      <c r="M28" s="120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130"/>
      <c r="H29" s="130"/>
      <c r="I29" s="142"/>
      <c r="J29" s="143"/>
      <c r="K29" s="21"/>
      <c r="L29" s="119"/>
      <c r="M29" s="120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130"/>
      <c r="H30" s="130"/>
      <c r="I30" s="142"/>
      <c r="J30" s="143"/>
      <c r="K30" s="21"/>
      <c r="L30" s="119"/>
      <c r="M30" s="120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130"/>
      <c r="H31" s="130"/>
      <c r="I31" s="142"/>
      <c r="J31" s="143"/>
      <c r="K31" s="21"/>
      <c r="L31" s="119"/>
      <c r="M31" s="120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130"/>
      <c r="H32" s="130"/>
      <c r="I32" s="142"/>
      <c r="J32" s="143"/>
      <c r="K32" s="21"/>
      <c r="L32" s="119"/>
      <c r="M32" s="120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/>
      <c r="H33" s="130"/>
      <c r="I33" s="142"/>
      <c r="J33" s="143"/>
      <c r="K33" s="21"/>
      <c r="L33" s="119"/>
      <c r="M33" s="120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/>
      <c r="H34" s="130"/>
      <c r="I34" s="142"/>
      <c r="J34" s="143"/>
      <c r="K34" s="21"/>
      <c r="L34" s="119"/>
      <c r="M34" s="120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/>
      <c r="H35" s="130"/>
      <c r="I35" s="142"/>
      <c r="J35" s="143"/>
      <c r="K35" s="21"/>
      <c r="L35" s="119"/>
      <c r="M35" s="120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/>
      <c r="H36" s="130"/>
      <c r="I36" s="142"/>
      <c r="J36" s="143"/>
      <c r="K36" s="21"/>
      <c r="L36" s="119"/>
      <c r="M36" s="120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/>
      <c r="H37" s="130"/>
      <c r="I37" s="142"/>
      <c r="J37" s="143"/>
      <c r="K37" s="21"/>
      <c r="L37" s="119"/>
      <c r="M37" s="120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IFERROR(VLOOKUP(L43,受講料!$A$1:$B$2,2,FALSE),"")</f>
        <v/>
      </c>
      <c r="O43" s="10" t="s">
        <v>16</v>
      </c>
    </row>
    <row r="44" spans="1:15" ht="28.5" customHeight="1">
      <c r="A44" s="3">
        <v>21</v>
      </c>
      <c r="B44" s="14"/>
      <c r="C44" s="19"/>
      <c r="D44" s="15" t="s">
        <v>39</v>
      </c>
      <c r="E44" s="23"/>
      <c r="F44" s="21"/>
      <c r="G44" s="130"/>
      <c r="H44" s="130"/>
      <c r="I44" s="142"/>
      <c r="J44" s="143"/>
      <c r="K44" s="21"/>
      <c r="L44" s="119"/>
      <c r="M44" s="120"/>
      <c r="N44" s="22" t="str">
        <f>IFERROR(VLOOKUP(L44,受講料!$A$1:$B$2,2,FALSE),"")</f>
        <v/>
      </c>
      <c r="O44" s="10" t="s">
        <v>16</v>
      </c>
    </row>
    <row r="45" spans="1:15" ht="28.5" customHeight="1">
      <c r="A45" s="3">
        <v>22</v>
      </c>
      <c r="B45" s="14"/>
      <c r="C45" s="20"/>
      <c r="D45" s="17" t="s">
        <v>39</v>
      </c>
      <c r="E45" s="23"/>
      <c r="F45" s="21"/>
      <c r="G45" s="130"/>
      <c r="H45" s="130"/>
      <c r="I45" s="142"/>
      <c r="J45" s="143"/>
      <c r="K45" s="21"/>
      <c r="L45" s="119"/>
      <c r="M45" s="120"/>
      <c r="N45" s="22" t="str">
        <f>IFERROR(VLOOKUP(L45,受講料!$A$1:$B$2,2,FALSE),"")</f>
        <v/>
      </c>
      <c r="O45" s="10" t="s">
        <v>16</v>
      </c>
    </row>
    <row r="46" spans="1:15" ht="28.5" customHeight="1">
      <c r="A46" s="3">
        <v>23</v>
      </c>
      <c r="B46" s="14"/>
      <c r="C46" s="18"/>
      <c r="D46" s="17" t="s">
        <v>39</v>
      </c>
      <c r="E46" s="23"/>
      <c r="F46" s="21"/>
      <c r="G46" s="130"/>
      <c r="H46" s="130"/>
      <c r="I46" s="142"/>
      <c r="J46" s="143"/>
      <c r="K46" s="21"/>
      <c r="L46" s="119"/>
      <c r="M46" s="120"/>
      <c r="N46" s="22" t="str">
        <f>IFERROR(VLOOKUP(L46,受講料!$A$1:$B$2,2,FALSE),"")</f>
        <v/>
      </c>
      <c r="O46" s="10" t="s">
        <v>16</v>
      </c>
    </row>
    <row r="47" spans="1:15" ht="28.5" customHeight="1">
      <c r="A47" s="3">
        <v>24</v>
      </c>
      <c r="B47" s="14"/>
      <c r="C47" s="18"/>
      <c r="D47" s="17" t="s">
        <v>39</v>
      </c>
      <c r="E47" s="23"/>
      <c r="F47" s="21"/>
      <c r="G47" s="130"/>
      <c r="H47" s="130"/>
      <c r="I47" s="142"/>
      <c r="J47" s="143"/>
      <c r="K47" s="21"/>
      <c r="L47" s="119"/>
      <c r="M47" s="120"/>
      <c r="N47" s="22" t="str">
        <f>IFERROR(VLOOKUP(L47,受講料!$A$1:$B$2,2,FALSE),"")</f>
        <v/>
      </c>
      <c r="O47" s="10" t="s">
        <v>16</v>
      </c>
    </row>
    <row r="48" spans="1:15" ht="28.5" customHeight="1">
      <c r="A48" s="3">
        <v>25</v>
      </c>
      <c r="B48" s="14"/>
      <c r="C48" s="18"/>
      <c r="D48" s="17" t="s">
        <v>39</v>
      </c>
      <c r="E48" s="23"/>
      <c r="F48" s="21"/>
      <c r="G48" s="130"/>
      <c r="H48" s="130"/>
      <c r="I48" s="142"/>
      <c r="J48" s="143"/>
      <c r="K48" s="21"/>
      <c r="L48" s="119"/>
      <c r="M48" s="120"/>
      <c r="N48" s="22" t="str">
        <f>IFERROR(VLOOKUP(L48,受講料!$A$1:$B$2,2,FALSE),"")</f>
        <v/>
      </c>
      <c r="O48" s="10" t="s">
        <v>16</v>
      </c>
    </row>
    <row r="49" spans="1:15" ht="28.5" customHeight="1">
      <c r="A49" s="3">
        <v>26</v>
      </c>
      <c r="B49" s="14"/>
      <c r="C49" s="18"/>
      <c r="D49" s="17" t="s">
        <v>39</v>
      </c>
      <c r="E49" s="23"/>
      <c r="F49" s="21"/>
      <c r="G49" s="130"/>
      <c r="H49" s="130"/>
      <c r="I49" s="142"/>
      <c r="J49" s="143"/>
      <c r="K49" s="21"/>
      <c r="L49" s="119"/>
      <c r="M49" s="120"/>
      <c r="N49" s="22" t="str">
        <f>IFERROR(VLOOKUP(L49,受講料!$A$1:$B$2,2,FALSE),"")</f>
        <v/>
      </c>
      <c r="O49" s="10" t="s">
        <v>16</v>
      </c>
    </row>
    <row r="50" spans="1:15" ht="28.5" customHeight="1">
      <c r="A50" s="3">
        <v>27</v>
      </c>
      <c r="B50" s="14"/>
      <c r="C50" s="18"/>
      <c r="D50" s="17" t="s">
        <v>39</v>
      </c>
      <c r="E50" s="23"/>
      <c r="F50" s="21"/>
      <c r="G50" s="130"/>
      <c r="H50" s="130"/>
      <c r="I50" s="142"/>
      <c r="J50" s="143"/>
      <c r="K50" s="21"/>
      <c r="L50" s="119"/>
      <c r="M50" s="120"/>
      <c r="N50" s="22" t="str">
        <f>IFERROR(VLOOKUP(L50,受講料!$A$1:$B$2,2,FALSE),"")</f>
        <v/>
      </c>
      <c r="O50" s="10" t="s">
        <v>16</v>
      </c>
    </row>
    <row r="51" spans="1:15" ht="28.5" customHeight="1">
      <c r="A51" s="3">
        <v>28</v>
      </c>
      <c r="B51" s="14"/>
      <c r="C51" s="18"/>
      <c r="D51" s="17" t="s">
        <v>39</v>
      </c>
      <c r="E51" s="23"/>
      <c r="F51" s="21"/>
      <c r="G51" s="130"/>
      <c r="H51" s="130"/>
      <c r="I51" s="142"/>
      <c r="J51" s="143"/>
      <c r="K51" s="21"/>
      <c r="L51" s="119"/>
      <c r="M51" s="120"/>
      <c r="N51" s="22" t="str">
        <f>IFERROR(VLOOKUP(L51,受講料!$A$1:$B$2,2,FALSE),"")</f>
        <v/>
      </c>
      <c r="O51" s="10" t="s">
        <v>16</v>
      </c>
    </row>
    <row r="52" spans="1:15" ht="28.5" customHeight="1">
      <c r="A52" s="3">
        <v>29</v>
      </c>
      <c r="B52" s="14"/>
      <c r="C52" s="18"/>
      <c r="D52" s="17" t="s">
        <v>39</v>
      </c>
      <c r="E52" s="23"/>
      <c r="F52" s="21"/>
      <c r="G52" s="130"/>
      <c r="H52" s="130"/>
      <c r="I52" s="142"/>
      <c r="J52" s="143"/>
      <c r="K52" s="21"/>
      <c r="L52" s="119"/>
      <c r="M52" s="120"/>
      <c r="N52" s="22" t="str">
        <f>IFERROR(VLOOKUP(L52,受講料!$A$1:$B$2,2,FALSE),"")</f>
        <v/>
      </c>
      <c r="O52" s="10" t="s">
        <v>16</v>
      </c>
    </row>
    <row r="53" spans="1:15" ht="28.5" customHeight="1">
      <c r="A53" s="3">
        <v>30</v>
      </c>
      <c r="B53" s="14"/>
      <c r="C53" s="18"/>
      <c r="D53" s="17" t="s">
        <v>39</v>
      </c>
      <c r="E53" s="23"/>
      <c r="F53" s="21"/>
      <c r="G53" s="130"/>
      <c r="H53" s="130"/>
      <c r="I53" s="142"/>
      <c r="J53" s="143"/>
      <c r="K53" s="21"/>
      <c r="L53" s="119"/>
      <c r="M53" s="120"/>
      <c r="N53" s="22" t="str">
        <f>IFERROR(VLOOKUP(L53,受講料!$A$1:$B$2,2,FALSE),"")</f>
        <v/>
      </c>
      <c r="O53" s="10" t="s">
        <v>16</v>
      </c>
    </row>
    <row r="54" spans="1:15" ht="28.5" customHeight="1">
      <c r="A54" s="3">
        <v>31</v>
      </c>
      <c r="B54" s="14"/>
      <c r="C54" s="18"/>
      <c r="D54" s="17" t="s">
        <v>39</v>
      </c>
      <c r="E54" s="23"/>
      <c r="F54" s="21"/>
      <c r="G54" s="130"/>
      <c r="H54" s="130"/>
      <c r="I54" s="142"/>
      <c r="J54" s="143"/>
      <c r="K54" s="21"/>
      <c r="L54" s="119"/>
      <c r="M54" s="120"/>
      <c r="N54" s="22" t="str">
        <f>IFERROR(VLOOKUP(L54,受講料!$A$1:$B$2,2,FALSE),"")</f>
        <v/>
      </c>
      <c r="O54" s="10" t="s">
        <v>16</v>
      </c>
    </row>
    <row r="55" spans="1:15" ht="28.5" customHeight="1">
      <c r="A55" s="3">
        <v>32</v>
      </c>
      <c r="B55" s="14"/>
      <c r="C55" s="18"/>
      <c r="D55" s="17" t="s">
        <v>39</v>
      </c>
      <c r="E55" s="23"/>
      <c r="F55" s="21"/>
      <c r="G55" s="130"/>
      <c r="H55" s="130"/>
      <c r="I55" s="142"/>
      <c r="J55" s="143"/>
      <c r="K55" s="21"/>
      <c r="L55" s="119"/>
      <c r="M55" s="120"/>
      <c r="N55" s="22" t="str">
        <f>IFERROR(VLOOKUP(L55,受講料!$A$1:$B$2,2,FALSE),"")</f>
        <v/>
      </c>
      <c r="O55" s="10" t="s">
        <v>16</v>
      </c>
    </row>
    <row r="56" spans="1:15" ht="28.5" customHeight="1">
      <c r="A56" s="3">
        <v>33</v>
      </c>
      <c r="B56" s="14"/>
      <c r="C56" s="18"/>
      <c r="D56" s="17" t="s">
        <v>39</v>
      </c>
      <c r="E56" s="23"/>
      <c r="F56" s="21"/>
      <c r="G56" s="130"/>
      <c r="H56" s="130"/>
      <c r="I56" s="142"/>
      <c r="J56" s="143"/>
      <c r="K56" s="21"/>
      <c r="L56" s="119"/>
      <c r="M56" s="120"/>
      <c r="N56" s="22" t="str">
        <f>IFERROR(VLOOKUP(L56,受講料!$A$1:$B$2,2,FALSE),"")</f>
        <v/>
      </c>
      <c r="O56" s="10" t="s">
        <v>16</v>
      </c>
    </row>
    <row r="57" spans="1:15" ht="28.5" customHeight="1">
      <c r="A57" s="3">
        <v>34</v>
      </c>
      <c r="B57" s="14"/>
      <c r="C57" s="18"/>
      <c r="D57" s="17" t="s">
        <v>39</v>
      </c>
      <c r="E57" s="23"/>
      <c r="F57" s="21"/>
      <c r="G57" s="130"/>
      <c r="H57" s="130"/>
      <c r="I57" s="142"/>
      <c r="J57" s="143"/>
      <c r="K57" s="21"/>
      <c r="L57" s="119"/>
      <c r="M57" s="120"/>
      <c r="N57" s="22" t="str">
        <f>IFERROR(VLOOKUP(L57,受講料!$A$1:$B$2,2,FALSE),"")</f>
        <v/>
      </c>
      <c r="O57" s="10" t="s">
        <v>16</v>
      </c>
    </row>
    <row r="58" spans="1:15" ht="28.5" customHeight="1">
      <c r="A58" s="3">
        <v>35</v>
      </c>
      <c r="B58" s="14"/>
      <c r="C58" s="18"/>
      <c r="D58" s="17" t="s">
        <v>39</v>
      </c>
      <c r="E58" s="23"/>
      <c r="F58" s="21"/>
      <c r="G58" s="130"/>
      <c r="H58" s="130"/>
      <c r="I58" s="142"/>
      <c r="J58" s="143"/>
      <c r="K58" s="21"/>
      <c r="L58" s="119"/>
      <c r="M58" s="120"/>
      <c r="N58" s="22" t="str">
        <f>IFERROR(VLOOKUP(L58,受講料!$A$1:$B$2,2,FALSE),"")</f>
        <v/>
      </c>
      <c r="O58" s="10" t="s">
        <v>16</v>
      </c>
    </row>
    <row r="59" spans="1:15" ht="28.5" customHeight="1">
      <c r="A59" s="3">
        <v>36</v>
      </c>
      <c r="B59" s="14"/>
      <c r="C59" s="18"/>
      <c r="D59" s="17" t="s">
        <v>39</v>
      </c>
      <c r="E59" s="23"/>
      <c r="F59" s="21"/>
      <c r="G59" s="130"/>
      <c r="H59" s="130"/>
      <c r="I59" s="142"/>
      <c r="J59" s="143"/>
      <c r="K59" s="21"/>
      <c r="L59" s="119"/>
      <c r="M59" s="120"/>
      <c r="N59" s="22" t="str">
        <f>IFERROR(VLOOKUP(L59,受講料!$A$1:$B$2,2,FALSE),"")</f>
        <v/>
      </c>
      <c r="O59" s="10" t="s">
        <v>16</v>
      </c>
    </row>
    <row r="60" spans="1:15" ht="28.5" customHeight="1">
      <c r="A60" s="3">
        <v>37</v>
      </c>
      <c r="B60" s="14"/>
      <c r="C60" s="18"/>
      <c r="D60" s="17" t="s">
        <v>39</v>
      </c>
      <c r="E60" s="23"/>
      <c r="F60" s="21"/>
      <c r="G60" s="130"/>
      <c r="H60" s="130"/>
      <c r="I60" s="142"/>
      <c r="J60" s="143"/>
      <c r="K60" s="21"/>
      <c r="L60" s="119"/>
      <c r="M60" s="120"/>
      <c r="N60" s="22" t="str">
        <f>IFERROR(VLOOKUP(L60,受講料!$A$1:$B$2,2,FALSE),"")</f>
        <v/>
      </c>
      <c r="O60" s="10" t="s">
        <v>16</v>
      </c>
    </row>
    <row r="61" spans="1:15" ht="28.5" customHeight="1">
      <c r="A61" s="3">
        <v>38</v>
      </c>
      <c r="B61" s="14"/>
      <c r="C61" s="18"/>
      <c r="D61" s="17" t="s">
        <v>39</v>
      </c>
      <c r="E61" s="23"/>
      <c r="F61" s="21"/>
      <c r="G61" s="130"/>
      <c r="H61" s="130"/>
      <c r="I61" s="142"/>
      <c r="J61" s="143"/>
      <c r="K61" s="21"/>
      <c r="L61" s="119"/>
      <c r="M61" s="120"/>
      <c r="N61" s="22" t="str">
        <f>IFERROR(VLOOKUP(L61,受講料!$A$1:$B$2,2,FALSE),"")</f>
        <v/>
      </c>
      <c r="O61" s="10" t="s">
        <v>16</v>
      </c>
    </row>
    <row r="62" spans="1:15" ht="28.5" customHeight="1">
      <c r="A62" s="3">
        <v>39</v>
      </c>
      <c r="B62" s="14"/>
      <c r="C62" s="18"/>
      <c r="D62" s="16" t="s">
        <v>39</v>
      </c>
      <c r="E62" s="23"/>
      <c r="F62" s="21"/>
      <c r="G62" s="130"/>
      <c r="H62" s="130"/>
      <c r="I62" s="142"/>
      <c r="J62" s="143"/>
      <c r="K62" s="21"/>
      <c r="L62" s="119"/>
      <c r="M62" s="120"/>
      <c r="N62" s="22" t="str">
        <f>IFERROR(VLOOKUP(L62,受講料!$A$1:$B$2,2,FALSE),"")</f>
        <v/>
      </c>
      <c r="O62" s="10" t="s">
        <v>16</v>
      </c>
    </row>
    <row r="63" spans="1:15" ht="28.5" customHeight="1">
      <c r="A63" s="3">
        <v>40</v>
      </c>
      <c r="B63" s="24"/>
      <c r="C63" s="25"/>
      <c r="D63" s="16" t="s">
        <v>39</v>
      </c>
      <c r="E63" s="26"/>
      <c r="F63" s="27"/>
      <c r="G63" s="130"/>
      <c r="H63" s="130"/>
      <c r="I63" s="147"/>
      <c r="J63" s="148"/>
      <c r="K63" s="21"/>
      <c r="L63" s="119"/>
      <c r="M63" s="120"/>
      <c r="N63" s="22" t="str">
        <f>IFERROR(VLOOKUP(L63,受講料!$A$1:$B$2,2,FALSE),"")</f>
        <v/>
      </c>
      <c r="O63" s="10" t="s">
        <v>16</v>
      </c>
    </row>
    <row r="64" spans="1:15" ht="28.5" customHeight="1">
      <c r="A64" s="3">
        <v>41</v>
      </c>
      <c r="B64" s="14"/>
      <c r="C64" s="19"/>
      <c r="D64" s="15" t="s">
        <v>39</v>
      </c>
      <c r="E64" s="23"/>
      <c r="F64" s="21"/>
      <c r="G64" s="130"/>
      <c r="H64" s="130"/>
      <c r="I64" s="142"/>
      <c r="J64" s="143"/>
      <c r="K64" s="21"/>
      <c r="L64" s="119"/>
      <c r="M64" s="120"/>
      <c r="N64" s="22" t="str">
        <f>IFERROR(VLOOKUP(L64,受講料!$A$1:$B$2,2,FALSE),"")</f>
        <v/>
      </c>
      <c r="O64" s="10" t="s">
        <v>16</v>
      </c>
    </row>
    <row r="65" spans="1:15" ht="28.5" customHeight="1">
      <c r="A65" s="3">
        <v>42</v>
      </c>
      <c r="B65" s="14"/>
      <c r="C65" s="20"/>
      <c r="D65" s="17" t="s">
        <v>39</v>
      </c>
      <c r="E65" s="23"/>
      <c r="F65" s="21"/>
      <c r="G65" s="130"/>
      <c r="H65" s="130"/>
      <c r="I65" s="142"/>
      <c r="J65" s="143"/>
      <c r="K65" s="21"/>
      <c r="L65" s="119"/>
      <c r="M65" s="120"/>
      <c r="N65" s="22" t="str">
        <f>IFERROR(VLOOKUP(L65,受講料!$A$1:$B$2,2,FALSE),"")</f>
        <v/>
      </c>
      <c r="O65" s="10" t="s">
        <v>16</v>
      </c>
    </row>
    <row r="66" spans="1:15" ht="28.5" customHeight="1">
      <c r="A66" s="3">
        <v>43</v>
      </c>
      <c r="B66" s="14"/>
      <c r="C66" s="18"/>
      <c r="D66" s="17" t="s">
        <v>39</v>
      </c>
      <c r="E66" s="23"/>
      <c r="F66" s="21"/>
      <c r="G66" s="130"/>
      <c r="H66" s="130"/>
      <c r="I66" s="142"/>
      <c r="J66" s="143"/>
      <c r="K66" s="21"/>
      <c r="L66" s="119"/>
      <c r="M66" s="120"/>
      <c r="N66" s="22" t="str">
        <f>IFERROR(VLOOKUP(L66,受講料!$A$1:$B$2,2,FALSE),"")</f>
        <v/>
      </c>
      <c r="O66" s="10" t="s">
        <v>16</v>
      </c>
    </row>
    <row r="67" spans="1:15" ht="28.5" customHeight="1">
      <c r="A67" s="3">
        <v>44</v>
      </c>
      <c r="B67" s="14"/>
      <c r="C67" s="18"/>
      <c r="D67" s="17" t="s">
        <v>39</v>
      </c>
      <c r="E67" s="23"/>
      <c r="F67" s="21"/>
      <c r="G67" s="130"/>
      <c r="H67" s="130"/>
      <c r="I67" s="142"/>
      <c r="J67" s="143"/>
      <c r="K67" s="21"/>
      <c r="L67" s="119"/>
      <c r="M67" s="120"/>
      <c r="N67" s="22" t="str">
        <f>IFERROR(VLOOKUP(L67,受講料!$A$1:$B$2,2,FALSE),"")</f>
        <v/>
      </c>
      <c r="O67" s="10" t="s">
        <v>16</v>
      </c>
    </row>
    <row r="68" spans="1:15" ht="28.5" customHeight="1">
      <c r="A68" s="3">
        <v>45</v>
      </c>
      <c r="B68" s="14"/>
      <c r="C68" s="18"/>
      <c r="D68" s="17" t="s">
        <v>39</v>
      </c>
      <c r="E68" s="23"/>
      <c r="F68" s="21"/>
      <c r="G68" s="130"/>
      <c r="H68" s="130"/>
      <c r="I68" s="142"/>
      <c r="J68" s="143"/>
      <c r="K68" s="21"/>
      <c r="L68" s="119"/>
      <c r="M68" s="120"/>
      <c r="N68" s="22" t="str">
        <f>IFERROR(VLOOKUP(L68,受講料!$A$1:$B$2,2,FALSE),"")</f>
        <v/>
      </c>
      <c r="O68" s="10" t="s">
        <v>16</v>
      </c>
    </row>
    <row r="69" spans="1:15" ht="28.5" customHeight="1">
      <c r="A69" s="3">
        <v>46</v>
      </c>
      <c r="B69" s="14"/>
      <c r="C69" s="18"/>
      <c r="D69" s="17" t="s">
        <v>39</v>
      </c>
      <c r="E69" s="23"/>
      <c r="F69" s="21"/>
      <c r="G69" s="130"/>
      <c r="H69" s="130"/>
      <c r="I69" s="142"/>
      <c r="J69" s="143"/>
      <c r="K69" s="21"/>
      <c r="L69" s="119"/>
      <c r="M69" s="120"/>
      <c r="N69" s="22" t="str">
        <f>IFERROR(VLOOKUP(L69,受講料!$A$1:$B$2,2,FALSE),"")</f>
        <v/>
      </c>
      <c r="O69" s="10" t="s">
        <v>16</v>
      </c>
    </row>
    <row r="70" spans="1:15" ht="28.5" customHeight="1">
      <c r="A70" s="3">
        <v>47</v>
      </c>
      <c r="B70" s="14"/>
      <c r="C70" s="18"/>
      <c r="D70" s="17" t="s">
        <v>39</v>
      </c>
      <c r="E70" s="23"/>
      <c r="F70" s="21"/>
      <c r="G70" s="130"/>
      <c r="H70" s="130"/>
      <c r="I70" s="142"/>
      <c r="J70" s="143"/>
      <c r="K70" s="21"/>
      <c r="L70" s="119"/>
      <c r="M70" s="120"/>
      <c r="N70" s="22" t="str">
        <f>IFERROR(VLOOKUP(L70,受講料!$A$1:$B$2,2,FALSE),"")</f>
        <v/>
      </c>
      <c r="O70" s="10" t="s">
        <v>16</v>
      </c>
    </row>
    <row r="71" spans="1:15" ht="28.5" customHeight="1">
      <c r="A71" s="3">
        <v>48</v>
      </c>
      <c r="B71" s="14"/>
      <c r="C71" s="18"/>
      <c r="D71" s="17" t="s">
        <v>39</v>
      </c>
      <c r="E71" s="23"/>
      <c r="F71" s="21"/>
      <c r="G71" s="130"/>
      <c r="H71" s="130"/>
      <c r="I71" s="142"/>
      <c r="J71" s="143"/>
      <c r="K71" s="21"/>
      <c r="L71" s="119"/>
      <c r="M71" s="120"/>
      <c r="N71" s="22" t="str">
        <f>IFERROR(VLOOKUP(L71,受講料!$A$1:$B$2,2,FALSE),"")</f>
        <v/>
      </c>
      <c r="O71" s="10" t="s">
        <v>16</v>
      </c>
    </row>
    <row r="72" spans="1:15" ht="28.5" customHeight="1">
      <c r="A72" s="3">
        <v>49</v>
      </c>
      <c r="B72" s="14"/>
      <c r="C72" s="18"/>
      <c r="D72" s="17" t="s">
        <v>39</v>
      </c>
      <c r="E72" s="23"/>
      <c r="F72" s="21"/>
      <c r="G72" s="130"/>
      <c r="H72" s="130"/>
      <c r="I72" s="142"/>
      <c r="J72" s="143"/>
      <c r="K72" s="21"/>
      <c r="L72" s="119"/>
      <c r="M72" s="120"/>
      <c r="N72" s="22" t="str">
        <f>IFERROR(VLOOKUP(L72,受講料!$A$1:$B$2,2,FALSE),"")</f>
        <v/>
      </c>
      <c r="O72" s="10" t="s">
        <v>16</v>
      </c>
    </row>
    <row r="73" spans="1:15" ht="28.5" customHeight="1">
      <c r="A73" s="3">
        <v>50</v>
      </c>
      <c r="B73" s="14"/>
      <c r="C73" s="18"/>
      <c r="D73" s="17" t="s">
        <v>39</v>
      </c>
      <c r="E73" s="23"/>
      <c r="F73" s="21"/>
      <c r="G73" s="130"/>
      <c r="H73" s="130"/>
      <c r="I73" s="142"/>
      <c r="J73" s="143"/>
      <c r="K73" s="21"/>
      <c r="L73" s="119"/>
      <c r="M73" s="120"/>
      <c r="N73" s="22" t="str">
        <f>IFERROR(VLOOKUP(L73,受講料!$A$1:$B$2,2,FALSE),"")</f>
        <v/>
      </c>
      <c r="O73" s="10" t="s">
        <v>16</v>
      </c>
    </row>
    <row r="74" spans="1:15" ht="28.5" customHeight="1">
      <c r="A74" s="3">
        <v>51</v>
      </c>
      <c r="B74" s="14"/>
      <c r="C74" s="18"/>
      <c r="D74" s="17" t="s">
        <v>39</v>
      </c>
      <c r="E74" s="23"/>
      <c r="F74" s="21"/>
      <c r="G74" s="130"/>
      <c r="H74" s="130"/>
      <c r="I74" s="142"/>
      <c r="J74" s="143"/>
      <c r="K74" s="21"/>
      <c r="L74" s="119"/>
      <c r="M74" s="120"/>
      <c r="N74" s="22" t="str">
        <f>IFERROR(VLOOKUP(L74,受講料!$A$1:$B$2,2,FALSE),"")</f>
        <v/>
      </c>
      <c r="O74" s="10" t="s">
        <v>16</v>
      </c>
    </row>
    <row r="75" spans="1:15" ht="28.5" customHeight="1">
      <c r="A75" s="3">
        <v>52</v>
      </c>
      <c r="B75" s="14"/>
      <c r="C75" s="18"/>
      <c r="D75" s="17" t="s">
        <v>39</v>
      </c>
      <c r="E75" s="23"/>
      <c r="F75" s="21"/>
      <c r="G75" s="130"/>
      <c r="H75" s="130"/>
      <c r="I75" s="142"/>
      <c r="J75" s="143"/>
      <c r="K75" s="21"/>
      <c r="L75" s="119"/>
      <c r="M75" s="120"/>
      <c r="N75" s="22" t="str">
        <f>IFERROR(VLOOKUP(L75,受講料!$A$1:$B$2,2,FALSE),"")</f>
        <v/>
      </c>
      <c r="O75" s="10" t="s">
        <v>16</v>
      </c>
    </row>
    <row r="76" spans="1:15" ht="28.5" customHeight="1">
      <c r="A76" s="3">
        <v>53</v>
      </c>
      <c r="B76" s="14"/>
      <c r="C76" s="18"/>
      <c r="D76" s="17" t="s">
        <v>39</v>
      </c>
      <c r="E76" s="23"/>
      <c r="F76" s="21"/>
      <c r="G76" s="130"/>
      <c r="H76" s="130"/>
      <c r="I76" s="142"/>
      <c r="J76" s="143"/>
      <c r="K76" s="21"/>
      <c r="L76" s="119"/>
      <c r="M76" s="120"/>
      <c r="N76" s="22" t="str">
        <f>IFERROR(VLOOKUP(L76,受講料!$A$1:$B$2,2,FALSE),"")</f>
        <v/>
      </c>
      <c r="O76" s="10" t="s">
        <v>16</v>
      </c>
    </row>
    <row r="77" spans="1:15" ht="28.5" customHeight="1">
      <c r="A77" s="3">
        <v>54</v>
      </c>
      <c r="B77" s="14"/>
      <c r="C77" s="18"/>
      <c r="D77" s="17" t="s">
        <v>39</v>
      </c>
      <c r="E77" s="23"/>
      <c r="F77" s="21"/>
      <c r="G77" s="130"/>
      <c r="H77" s="130"/>
      <c r="I77" s="142"/>
      <c r="J77" s="143"/>
      <c r="K77" s="21"/>
      <c r="L77" s="119"/>
      <c r="M77" s="120"/>
      <c r="N77" s="22" t="str">
        <f>IFERROR(VLOOKUP(L77,受講料!$A$1:$B$2,2,FALSE),"")</f>
        <v/>
      </c>
      <c r="O77" s="10" t="s">
        <v>16</v>
      </c>
    </row>
    <row r="78" spans="1:15" ht="28.5" customHeight="1">
      <c r="A78" s="3">
        <v>55</v>
      </c>
      <c r="B78" s="14"/>
      <c r="C78" s="18"/>
      <c r="D78" s="17" t="s">
        <v>39</v>
      </c>
      <c r="E78" s="23"/>
      <c r="F78" s="21"/>
      <c r="G78" s="130"/>
      <c r="H78" s="130"/>
      <c r="I78" s="142"/>
      <c r="J78" s="143"/>
      <c r="K78" s="21"/>
      <c r="L78" s="119"/>
      <c r="M78" s="120"/>
      <c r="N78" s="22" t="str">
        <f>IFERROR(VLOOKUP(L78,受講料!$A$1:$B$2,2,FALSE),"")</f>
        <v/>
      </c>
      <c r="O78" s="10" t="s">
        <v>16</v>
      </c>
    </row>
    <row r="79" spans="1:15" ht="28.5" customHeight="1">
      <c r="A79" s="3">
        <v>56</v>
      </c>
      <c r="B79" s="14"/>
      <c r="C79" s="18"/>
      <c r="D79" s="17" t="s">
        <v>39</v>
      </c>
      <c r="E79" s="23"/>
      <c r="F79" s="21"/>
      <c r="G79" s="130"/>
      <c r="H79" s="130"/>
      <c r="I79" s="142"/>
      <c r="J79" s="143"/>
      <c r="K79" s="21"/>
      <c r="L79" s="119"/>
      <c r="M79" s="120"/>
      <c r="N79" s="22" t="str">
        <f>IFERROR(VLOOKUP(L79,受講料!$A$1:$B$2,2,FALSE),"")</f>
        <v/>
      </c>
      <c r="O79" s="10" t="s">
        <v>16</v>
      </c>
    </row>
    <row r="80" spans="1:15" ht="28.5" customHeight="1">
      <c r="A80" s="3">
        <v>57</v>
      </c>
      <c r="B80" s="14"/>
      <c r="C80" s="18"/>
      <c r="D80" s="17" t="s">
        <v>39</v>
      </c>
      <c r="E80" s="23"/>
      <c r="F80" s="21"/>
      <c r="G80" s="130"/>
      <c r="H80" s="130"/>
      <c r="I80" s="142"/>
      <c r="J80" s="143"/>
      <c r="K80" s="21"/>
      <c r="L80" s="119"/>
      <c r="M80" s="120"/>
      <c r="N80" s="22" t="str">
        <f>IFERROR(VLOOKUP(L80,受講料!$A$1:$B$2,2,FALSE),"")</f>
        <v/>
      </c>
      <c r="O80" s="10" t="s">
        <v>16</v>
      </c>
    </row>
    <row r="81" spans="1:15" ht="28.5" customHeight="1">
      <c r="A81" s="3">
        <v>58</v>
      </c>
      <c r="B81" s="14"/>
      <c r="C81" s="18"/>
      <c r="D81" s="17" t="s">
        <v>39</v>
      </c>
      <c r="E81" s="23"/>
      <c r="F81" s="21"/>
      <c r="G81" s="130"/>
      <c r="H81" s="130"/>
      <c r="I81" s="142"/>
      <c r="J81" s="143"/>
      <c r="K81" s="21"/>
      <c r="L81" s="119"/>
      <c r="M81" s="120"/>
      <c r="N81" s="22" t="str">
        <f>IFERROR(VLOOKUP(L81,受講料!$A$1:$B$2,2,FALSE),"")</f>
        <v/>
      </c>
      <c r="O81" s="10" t="s">
        <v>16</v>
      </c>
    </row>
    <row r="82" spans="1:15" ht="28.5" customHeight="1">
      <c r="A82" s="3">
        <v>59</v>
      </c>
      <c r="B82" s="14"/>
      <c r="C82" s="18"/>
      <c r="D82" s="16" t="s">
        <v>39</v>
      </c>
      <c r="E82" s="23"/>
      <c r="F82" s="21"/>
      <c r="G82" s="130"/>
      <c r="H82" s="130"/>
      <c r="I82" s="142"/>
      <c r="J82" s="143"/>
      <c r="K82" s="21"/>
      <c r="L82" s="119"/>
      <c r="M82" s="120"/>
      <c r="N82" s="22" t="str">
        <f>IFERROR(VLOOKUP(L82,受講料!$A$1:$B$2,2,FALSE),"")</f>
        <v/>
      </c>
      <c r="O82" s="10" t="s">
        <v>16</v>
      </c>
    </row>
    <row r="83" spans="1:15" ht="28.5" customHeight="1">
      <c r="A83" s="3">
        <v>60</v>
      </c>
      <c r="B83" s="14"/>
      <c r="C83" s="19"/>
      <c r="D83" s="15" t="s">
        <v>39</v>
      </c>
      <c r="E83" s="23"/>
      <c r="F83" s="21"/>
      <c r="G83" s="130"/>
      <c r="H83" s="130"/>
      <c r="I83" s="142"/>
      <c r="J83" s="143"/>
      <c r="K83" s="21"/>
      <c r="L83" s="119"/>
      <c r="M83" s="120"/>
      <c r="N83" s="22" t="str">
        <f>IFERROR(VLOOKUP(L83,受講料!$A$1:$B$2,2,FALSE),"")</f>
        <v/>
      </c>
      <c r="O83" s="10" t="s">
        <v>16</v>
      </c>
    </row>
    <row r="84" spans="1:15" ht="28.5" customHeight="1">
      <c r="A84" s="3">
        <v>61</v>
      </c>
      <c r="B84" s="14"/>
      <c r="C84" s="20"/>
      <c r="D84" s="17" t="s">
        <v>39</v>
      </c>
      <c r="E84" s="23"/>
      <c r="F84" s="21"/>
      <c r="G84" s="130"/>
      <c r="H84" s="130"/>
      <c r="I84" s="142"/>
      <c r="J84" s="143"/>
      <c r="K84" s="21"/>
      <c r="L84" s="119"/>
      <c r="M84" s="120"/>
      <c r="N84" s="22" t="str">
        <f>IFERROR(VLOOKUP(L84,受講料!$A$1:$B$2,2,FALSE),"")</f>
        <v/>
      </c>
      <c r="O84" s="10" t="s">
        <v>16</v>
      </c>
    </row>
    <row r="85" spans="1:15" ht="28.5" customHeight="1">
      <c r="A85" s="3">
        <v>62</v>
      </c>
      <c r="B85" s="14"/>
      <c r="C85" s="18"/>
      <c r="D85" s="17" t="s">
        <v>39</v>
      </c>
      <c r="E85" s="23"/>
      <c r="F85" s="21"/>
      <c r="G85" s="130"/>
      <c r="H85" s="130"/>
      <c r="I85" s="142"/>
      <c r="J85" s="143"/>
      <c r="K85" s="21"/>
      <c r="L85" s="119"/>
      <c r="M85" s="120"/>
      <c r="N85" s="22" t="str">
        <f>IFERROR(VLOOKUP(L85,受講料!$A$1:$B$2,2,FALSE),"")</f>
        <v/>
      </c>
      <c r="O85" s="10" t="s">
        <v>16</v>
      </c>
    </row>
    <row r="86" spans="1:15" ht="28.5" customHeight="1">
      <c r="A86" s="3">
        <v>63</v>
      </c>
      <c r="B86" s="14"/>
      <c r="C86" s="18"/>
      <c r="D86" s="17" t="s">
        <v>39</v>
      </c>
      <c r="E86" s="23"/>
      <c r="F86" s="21"/>
      <c r="G86" s="130"/>
      <c r="H86" s="130"/>
      <c r="I86" s="142"/>
      <c r="J86" s="143"/>
      <c r="K86" s="21"/>
      <c r="L86" s="119"/>
      <c r="M86" s="120"/>
      <c r="N86" s="22" t="str">
        <f>IFERROR(VLOOKUP(L86,受講料!$A$1:$B$2,2,FALSE),"")</f>
        <v/>
      </c>
      <c r="O86" s="10" t="s">
        <v>16</v>
      </c>
    </row>
    <row r="87" spans="1:15" ht="28.5" customHeight="1">
      <c r="A87" s="3">
        <v>64</v>
      </c>
      <c r="B87" s="14"/>
      <c r="C87" s="18"/>
      <c r="D87" s="17" t="s">
        <v>39</v>
      </c>
      <c r="E87" s="23"/>
      <c r="F87" s="21"/>
      <c r="G87" s="130"/>
      <c r="H87" s="130"/>
      <c r="I87" s="142"/>
      <c r="J87" s="143"/>
      <c r="K87" s="21"/>
      <c r="L87" s="119"/>
      <c r="M87" s="120"/>
      <c r="N87" s="22" t="str">
        <f>IFERROR(VLOOKUP(L87,受講料!$A$1:$B$2,2,FALSE),"")</f>
        <v/>
      </c>
      <c r="O87" s="10" t="s">
        <v>16</v>
      </c>
    </row>
    <row r="88" spans="1:15" ht="28.5" customHeight="1">
      <c r="A88" s="3">
        <v>65</v>
      </c>
      <c r="B88" s="14"/>
      <c r="C88" s="18"/>
      <c r="D88" s="17" t="s">
        <v>39</v>
      </c>
      <c r="E88" s="23"/>
      <c r="F88" s="21"/>
      <c r="G88" s="130"/>
      <c r="H88" s="130"/>
      <c r="I88" s="142"/>
      <c r="J88" s="143"/>
      <c r="K88" s="21"/>
      <c r="L88" s="119"/>
      <c r="M88" s="120"/>
      <c r="N88" s="22" t="str">
        <f>IFERROR(VLOOKUP(L88,受講料!$A$1:$B$2,2,FALSE),"")</f>
        <v/>
      </c>
      <c r="O88" s="10" t="s">
        <v>16</v>
      </c>
    </row>
    <row r="89" spans="1:15" ht="28.5" customHeight="1">
      <c r="A89" s="3">
        <v>66</v>
      </c>
      <c r="B89" s="14"/>
      <c r="C89" s="18"/>
      <c r="D89" s="17" t="s">
        <v>39</v>
      </c>
      <c r="E89" s="23"/>
      <c r="F89" s="21"/>
      <c r="G89" s="130"/>
      <c r="H89" s="130"/>
      <c r="I89" s="142"/>
      <c r="J89" s="143"/>
      <c r="K89" s="21"/>
      <c r="L89" s="119"/>
      <c r="M89" s="120"/>
      <c r="N89" s="22" t="str">
        <f>IFERROR(VLOOKUP(L89,受講料!$A$1:$B$2,2,FALSE),"")</f>
        <v/>
      </c>
      <c r="O89" s="10" t="s">
        <v>16</v>
      </c>
    </row>
    <row r="90" spans="1:15" ht="28.5" customHeight="1">
      <c r="A90" s="3">
        <v>67</v>
      </c>
      <c r="B90" s="14"/>
      <c r="C90" s="18"/>
      <c r="D90" s="17" t="s">
        <v>39</v>
      </c>
      <c r="E90" s="23"/>
      <c r="F90" s="21"/>
      <c r="G90" s="130"/>
      <c r="H90" s="130"/>
      <c r="I90" s="142"/>
      <c r="J90" s="143"/>
      <c r="K90" s="21"/>
      <c r="L90" s="119"/>
      <c r="M90" s="120"/>
      <c r="N90" s="22" t="str">
        <f>IFERROR(VLOOKUP(L90,受講料!$A$1:$B$2,2,FALSE),"")</f>
        <v/>
      </c>
      <c r="O90" s="10" t="s">
        <v>16</v>
      </c>
    </row>
    <row r="91" spans="1:15" ht="28.5" customHeight="1">
      <c r="A91" s="3">
        <v>68</v>
      </c>
      <c r="B91" s="14"/>
      <c r="C91" s="18"/>
      <c r="D91" s="17" t="s">
        <v>39</v>
      </c>
      <c r="E91" s="23"/>
      <c r="F91" s="21"/>
      <c r="G91" s="130"/>
      <c r="H91" s="130"/>
      <c r="I91" s="142"/>
      <c r="J91" s="143"/>
      <c r="K91" s="21"/>
      <c r="L91" s="119"/>
      <c r="M91" s="120"/>
      <c r="N91" s="22" t="str">
        <f>IFERROR(VLOOKUP(L91,受講料!$A$1:$B$2,2,FALSE),"")</f>
        <v/>
      </c>
      <c r="O91" s="10" t="s">
        <v>16</v>
      </c>
    </row>
    <row r="92" spans="1:15" ht="28.5" customHeight="1">
      <c r="A92" s="3">
        <v>69</v>
      </c>
      <c r="B92" s="14"/>
      <c r="C92" s="18"/>
      <c r="D92" s="17" t="s">
        <v>39</v>
      </c>
      <c r="E92" s="23"/>
      <c r="F92" s="21"/>
      <c r="G92" s="130"/>
      <c r="H92" s="130"/>
      <c r="I92" s="142"/>
      <c r="J92" s="143"/>
      <c r="K92" s="21"/>
      <c r="L92" s="119"/>
      <c r="M92" s="120"/>
      <c r="N92" s="22" t="str">
        <f>IFERROR(VLOOKUP(L92,受講料!$A$1:$B$2,2,FALSE),"")</f>
        <v/>
      </c>
      <c r="O92" s="10" t="s">
        <v>16</v>
      </c>
    </row>
    <row r="93" spans="1:15" ht="28.5" customHeight="1">
      <c r="A93" s="3">
        <v>70</v>
      </c>
      <c r="B93" s="14"/>
      <c r="C93" s="18"/>
      <c r="D93" s="17" t="s">
        <v>39</v>
      </c>
      <c r="E93" s="23"/>
      <c r="F93" s="21"/>
      <c r="G93" s="130"/>
      <c r="H93" s="130"/>
      <c r="I93" s="142"/>
      <c r="J93" s="143"/>
      <c r="K93" s="21"/>
      <c r="L93" s="119"/>
      <c r="M93" s="120"/>
      <c r="N93" s="22" t="str">
        <f>IFERROR(VLOOKUP(L93,受講料!$A$1:$B$2,2,FALSE),"")</f>
        <v/>
      </c>
      <c r="O93" s="10" t="s">
        <v>16</v>
      </c>
    </row>
    <row r="94" spans="1:15" ht="28.5" customHeight="1">
      <c r="A94" s="3">
        <v>71</v>
      </c>
      <c r="B94" s="14"/>
      <c r="C94" s="18"/>
      <c r="D94" s="17" t="s">
        <v>39</v>
      </c>
      <c r="E94" s="23"/>
      <c r="F94" s="21"/>
      <c r="G94" s="130"/>
      <c r="H94" s="130"/>
      <c r="I94" s="142"/>
      <c r="J94" s="143"/>
      <c r="K94" s="21"/>
      <c r="L94" s="119"/>
      <c r="M94" s="120"/>
      <c r="N94" s="22" t="str">
        <f>IFERROR(VLOOKUP(L94,受講料!$A$1:$B$2,2,FALSE),"")</f>
        <v/>
      </c>
      <c r="O94" s="10" t="s">
        <v>16</v>
      </c>
    </row>
    <row r="95" spans="1:15" ht="28.5" customHeight="1">
      <c r="A95" s="3">
        <v>72</v>
      </c>
      <c r="B95" s="14"/>
      <c r="C95" s="18"/>
      <c r="D95" s="17" t="s">
        <v>39</v>
      </c>
      <c r="E95" s="23"/>
      <c r="F95" s="21"/>
      <c r="G95" s="130"/>
      <c r="H95" s="130"/>
      <c r="I95" s="142"/>
      <c r="J95" s="143"/>
      <c r="K95" s="21"/>
      <c r="L95" s="119"/>
      <c r="M95" s="120"/>
      <c r="N95" s="22" t="str">
        <f>IFERROR(VLOOKUP(L95,受講料!$A$1:$B$2,2,FALSE),"")</f>
        <v/>
      </c>
      <c r="O95" s="10" t="s">
        <v>16</v>
      </c>
    </row>
    <row r="96" spans="1:15" ht="28.5" customHeight="1">
      <c r="A96" s="3">
        <v>73</v>
      </c>
      <c r="B96" s="14"/>
      <c r="C96" s="18"/>
      <c r="D96" s="17" t="s">
        <v>39</v>
      </c>
      <c r="E96" s="23"/>
      <c r="F96" s="21"/>
      <c r="G96" s="130"/>
      <c r="H96" s="130"/>
      <c r="I96" s="142"/>
      <c r="J96" s="143"/>
      <c r="K96" s="21"/>
      <c r="L96" s="119"/>
      <c r="M96" s="120"/>
      <c r="N96" s="22" t="str">
        <f>IFERROR(VLOOKUP(L96,受講料!$A$1:$B$2,2,FALSE),"")</f>
        <v/>
      </c>
      <c r="O96" s="10" t="s">
        <v>16</v>
      </c>
    </row>
    <row r="97" spans="1:15" ht="28.5" customHeight="1">
      <c r="A97" s="3">
        <v>74</v>
      </c>
      <c r="B97" s="14"/>
      <c r="C97" s="18"/>
      <c r="D97" s="17" t="s">
        <v>39</v>
      </c>
      <c r="E97" s="23"/>
      <c r="F97" s="21"/>
      <c r="G97" s="130"/>
      <c r="H97" s="130"/>
      <c r="I97" s="142"/>
      <c r="J97" s="143"/>
      <c r="K97" s="21"/>
      <c r="L97" s="119"/>
      <c r="M97" s="120"/>
      <c r="N97" s="22" t="str">
        <f>IFERROR(VLOOKUP(L97,受講料!$A$1:$B$2,2,FALSE),"")</f>
        <v/>
      </c>
      <c r="O97" s="10" t="s">
        <v>16</v>
      </c>
    </row>
    <row r="98" spans="1:15" ht="28.5" customHeight="1">
      <c r="A98" s="3">
        <v>75</v>
      </c>
      <c r="B98" s="14"/>
      <c r="C98" s="18"/>
      <c r="D98" s="17" t="s">
        <v>39</v>
      </c>
      <c r="E98" s="23"/>
      <c r="F98" s="21"/>
      <c r="G98" s="130"/>
      <c r="H98" s="130"/>
      <c r="I98" s="142"/>
      <c r="J98" s="143"/>
      <c r="K98" s="21"/>
      <c r="L98" s="119"/>
      <c r="M98" s="120"/>
      <c r="N98" s="22" t="str">
        <f>IFERROR(VLOOKUP(L98,受講料!$A$1:$B$2,2,FALSE),"")</f>
        <v/>
      </c>
      <c r="O98" s="10" t="s">
        <v>16</v>
      </c>
    </row>
    <row r="99" spans="1:15" ht="28.5" customHeight="1">
      <c r="A99" s="3">
        <v>76</v>
      </c>
      <c r="B99" s="14"/>
      <c r="C99" s="18"/>
      <c r="D99" s="17" t="s">
        <v>39</v>
      </c>
      <c r="E99" s="23"/>
      <c r="F99" s="21"/>
      <c r="G99" s="130"/>
      <c r="H99" s="130"/>
      <c r="I99" s="142"/>
      <c r="J99" s="143"/>
      <c r="K99" s="21"/>
      <c r="L99" s="119"/>
      <c r="M99" s="120"/>
      <c r="N99" s="22" t="str">
        <f>IFERROR(VLOOKUP(L99,受講料!$A$1:$B$2,2,FALSE),"")</f>
        <v/>
      </c>
      <c r="O99" s="10" t="s">
        <v>16</v>
      </c>
    </row>
    <row r="100" spans="1:15" ht="28.5" customHeight="1">
      <c r="A100" s="3">
        <v>77</v>
      </c>
      <c r="B100" s="14"/>
      <c r="C100" s="18"/>
      <c r="D100" s="17" t="s">
        <v>39</v>
      </c>
      <c r="E100" s="23"/>
      <c r="F100" s="21"/>
      <c r="G100" s="130"/>
      <c r="H100" s="130"/>
      <c r="I100" s="142"/>
      <c r="J100" s="143"/>
      <c r="K100" s="21"/>
      <c r="L100" s="119"/>
      <c r="M100" s="120"/>
      <c r="N100" s="22" t="str">
        <f>IFERROR(VLOOKUP(L100,受講料!$A$1:$B$2,2,FALSE),"")</f>
        <v/>
      </c>
      <c r="O100" s="10" t="s">
        <v>16</v>
      </c>
    </row>
    <row r="101" spans="1:15" ht="28.5" customHeight="1">
      <c r="A101" s="3">
        <v>78</v>
      </c>
      <c r="B101" s="24"/>
      <c r="C101" s="25"/>
      <c r="D101" s="16" t="s">
        <v>39</v>
      </c>
      <c r="E101" s="26"/>
      <c r="F101" s="27"/>
      <c r="G101" s="130"/>
      <c r="H101" s="130"/>
      <c r="I101" s="147"/>
      <c r="J101" s="148"/>
      <c r="K101" s="21"/>
      <c r="L101" s="119"/>
      <c r="M101" s="120"/>
      <c r="N101" s="22" t="str">
        <f>IFERROR(VLOOKUP(L101,受講料!$A$1:$B$2,2,FALSE),"")</f>
        <v/>
      </c>
      <c r="O101" s="10" t="s">
        <v>16</v>
      </c>
    </row>
    <row r="102" spans="1:15" ht="28.5" customHeight="1">
      <c r="A102" s="3">
        <v>79</v>
      </c>
      <c r="B102" s="14"/>
      <c r="C102" s="19"/>
      <c r="D102" s="15" t="s">
        <v>39</v>
      </c>
      <c r="E102" s="23"/>
      <c r="F102" s="21"/>
      <c r="G102" s="130"/>
      <c r="H102" s="130"/>
      <c r="I102" s="142"/>
      <c r="J102" s="143"/>
      <c r="K102" s="21"/>
      <c r="L102" s="119"/>
      <c r="M102" s="120"/>
      <c r="N102" s="22" t="str">
        <f>IFERROR(VLOOKUP(L102,受講料!$A$1:$B$2,2,FALSE),"")</f>
        <v/>
      </c>
      <c r="O102" s="10" t="s">
        <v>16</v>
      </c>
    </row>
    <row r="103" spans="1:15" ht="28.5" customHeight="1">
      <c r="A103" s="3">
        <v>80</v>
      </c>
      <c r="B103" s="14"/>
      <c r="C103" s="20"/>
      <c r="D103" s="17" t="s">
        <v>39</v>
      </c>
      <c r="E103" s="23"/>
      <c r="F103" s="21"/>
      <c r="G103" s="130"/>
      <c r="H103" s="130"/>
      <c r="I103" s="142"/>
      <c r="J103" s="143"/>
      <c r="K103" s="21"/>
      <c r="L103" s="119"/>
      <c r="M103" s="120"/>
      <c r="N103" s="22" t="str">
        <f>IFERROR(VLOOKUP(L103,受講料!$A$1:$B$2,2,FALSE),"")</f>
        <v/>
      </c>
      <c r="O103" s="10" t="s">
        <v>16</v>
      </c>
    </row>
    <row r="104" spans="1:15" ht="28.5" customHeight="1">
      <c r="A104" s="3">
        <v>81</v>
      </c>
      <c r="B104" s="14"/>
      <c r="C104" s="18"/>
      <c r="D104" s="17" t="s">
        <v>39</v>
      </c>
      <c r="E104" s="23"/>
      <c r="F104" s="21"/>
      <c r="G104" s="130"/>
      <c r="H104" s="130"/>
      <c r="I104" s="142"/>
      <c r="J104" s="143"/>
      <c r="K104" s="21"/>
      <c r="L104" s="119"/>
      <c r="M104" s="120"/>
      <c r="N104" s="22" t="str">
        <f>IFERROR(VLOOKUP(L104,受講料!$A$1:$B$2,2,FALSE),"")</f>
        <v/>
      </c>
      <c r="O104" s="10" t="s">
        <v>16</v>
      </c>
    </row>
    <row r="105" spans="1:15" ht="28.5" customHeight="1">
      <c r="A105" s="3">
        <v>82</v>
      </c>
      <c r="B105" s="14"/>
      <c r="C105" s="18"/>
      <c r="D105" s="17" t="s">
        <v>39</v>
      </c>
      <c r="E105" s="23"/>
      <c r="F105" s="21"/>
      <c r="G105" s="130"/>
      <c r="H105" s="130"/>
      <c r="I105" s="142"/>
      <c r="J105" s="143"/>
      <c r="K105" s="21"/>
      <c r="L105" s="119"/>
      <c r="M105" s="120"/>
      <c r="N105" s="22" t="str">
        <f>IFERROR(VLOOKUP(L105,受講料!$A$1:$B$2,2,FALSE),"")</f>
        <v/>
      </c>
      <c r="O105" s="10" t="s">
        <v>16</v>
      </c>
    </row>
    <row r="106" spans="1:15" ht="28.5" customHeight="1">
      <c r="A106" s="3">
        <v>83</v>
      </c>
      <c r="B106" s="14"/>
      <c r="C106" s="18"/>
      <c r="D106" s="17" t="s">
        <v>39</v>
      </c>
      <c r="E106" s="23"/>
      <c r="F106" s="21"/>
      <c r="G106" s="130"/>
      <c r="H106" s="130"/>
      <c r="I106" s="142"/>
      <c r="J106" s="143"/>
      <c r="K106" s="21"/>
      <c r="L106" s="119"/>
      <c r="M106" s="120"/>
      <c r="N106" s="22" t="str">
        <f>IFERROR(VLOOKUP(L106,受講料!$A$1:$B$2,2,FALSE),"")</f>
        <v/>
      </c>
      <c r="O106" s="10" t="s">
        <v>16</v>
      </c>
    </row>
    <row r="107" spans="1:15" ht="28.5" customHeight="1">
      <c r="A107" s="3">
        <v>84</v>
      </c>
      <c r="B107" s="14"/>
      <c r="C107" s="18"/>
      <c r="D107" s="17" t="s">
        <v>39</v>
      </c>
      <c r="E107" s="23"/>
      <c r="F107" s="21"/>
      <c r="G107" s="130"/>
      <c r="H107" s="130"/>
      <c r="I107" s="142"/>
      <c r="J107" s="143"/>
      <c r="K107" s="21"/>
      <c r="L107" s="119"/>
      <c r="M107" s="120"/>
      <c r="N107" s="22" t="str">
        <f>IFERROR(VLOOKUP(L107,受講料!$A$1:$B$2,2,FALSE),"")</f>
        <v/>
      </c>
      <c r="O107" s="10" t="s">
        <v>16</v>
      </c>
    </row>
    <row r="108" spans="1:15" ht="28.5" customHeight="1">
      <c r="A108" s="3">
        <v>85</v>
      </c>
      <c r="B108" s="14"/>
      <c r="C108" s="18"/>
      <c r="D108" s="17" t="s">
        <v>39</v>
      </c>
      <c r="E108" s="23"/>
      <c r="F108" s="21"/>
      <c r="G108" s="130"/>
      <c r="H108" s="130"/>
      <c r="I108" s="142"/>
      <c r="J108" s="143"/>
      <c r="K108" s="21"/>
      <c r="L108" s="119"/>
      <c r="M108" s="120"/>
      <c r="N108" s="22" t="str">
        <f>IFERROR(VLOOKUP(L108,受講料!$A$1:$B$2,2,FALSE),"")</f>
        <v/>
      </c>
      <c r="O108" s="10" t="s">
        <v>16</v>
      </c>
    </row>
    <row r="109" spans="1:15" ht="28.5" customHeight="1">
      <c r="A109" s="3">
        <v>86</v>
      </c>
      <c r="B109" s="14"/>
      <c r="C109" s="18"/>
      <c r="D109" s="17" t="s">
        <v>39</v>
      </c>
      <c r="E109" s="23"/>
      <c r="F109" s="21"/>
      <c r="G109" s="130"/>
      <c r="H109" s="130"/>
      <c r="I109" s="142"/>
      <c r="J109" s="143"/>
      <c r="K109" s="21"/>
      <c r="L109" s="119"/>
      <c r="M109" s="120"/>
      <c r="N109" s="22" t="str">
        <f>IFERROR(VLOOKUP(L109,受講料!$A$1:$B$2,2,FALSE),"")</f>
        <v/>
      </c>
      <c r="O109" s="10" t="s">
        <v>16</v>
      </c>
    </row>
    <row r="110" spans="1:15" ht="28.5" customHeight="1">
      <c r="A110" s="3">
        <v>87</v>
      </c>
      <c r="B110" s="14"/>
      <c r="C110" s="18"/>
      <c r="D110" s="17" t="s">
        <v>39</v>
      </c>
      <c r="E110" s="23"/>
      <c r="F110" s="21"/>
      <c r="G110" s="130"/>
      <c r="H110" s="130"/>
      <c r="I110" s="142"/>
      <c r="J110" s="143"/>
      <c r="K110" s="21"/>
      <c r="L110" s="119"/>
      <c r="M110" s="120"/>
      <c r="N110" s="22" t="str">
        <f>IFERROR(VLOOKUP(L110,受講料!$A$1:$B$2,2,FALSE),"")</f>
        <v/>
      </c>
      <c r="O110" s="10" t="s">
        <v>16</v>
      </c>
    </row>
    <row r="111" spans="1:15" ht="28.5" customHeight="1">
      <c r="A111" s="3">
        <v>88</v>
      </c>
      <c r="B111" s="14"/>
      <c r="C111" s="18"/>
      <c r="D111" s="17" t="s">
        <v>39</v>
      </c>
      <c r="E111" s="23"/>
      <c r="F111" s="21"/>
      <c r="G111" s="130"/>
      <c r="H111" s="130"/>
      <c r="I111" s="142"/>
      <c r="J111" s="143"/>
      <c r="K111" s="21"/>
      <c r="L111" s="119"/>
      <c r="M111" s="120"/>
      <c r="N111" s="22" t="str">
        <f>IFERROR(VLOOKUP(L111,受講料!$A$1:$B$2,2,FALSE),"")</f>
        <v/>
      </c>
      <c r="O111" s="10" t="s">
        <v>16</v>
      </c>
    </row>
    <row r="112" spans="1:15" ht="28.5" customHeight="1">
      <c r="A112" s="3">
        <v>89</v>
      </c>
      <c r="B112" s="14"/>
      <c r="C112" s="18"/>
      <c r="D112" s="17" t="s">
        <v>39</v>
      </c>
      <c r="E112" s="23"/>
      <c r="F112" s="21"/>
      <c r="G112" s="130"/>
      <c r="H112" s="130"/>
      <c r="I112" s="142"/>
      <c r="J112" s="143"/>
      <c r="K112" s="21"/>
      <c r="L112" s="119"/>
      <c r="M112" s="120"/>
      <c r="N112" s="22" t="str">
        <f>IFERROR(VLOOKUP(L112,受講料!$A$1:$B$2,2,FALSE),"")</f>
        <v/>
      </c>
      <c r="O112" s="10" t="s">
        <v>16</v>
      </c>
    </row>
    <row r="113" spans="1:15" ht="28.5" customHeight="1">
      <c r="A113" s="3">
        <v>90</v>
      </c>
      <c r="B113" s="14"/>
      <c r="C113" s="18"/>
      <c r="D113" s="17" t="s">
        <v>39</v>
      </c>
      <c r="E113" s="23"/>
      <c r="F113" s="21"/>
      <c r="G113" s="130"/>
      <c r="H113" s="130"/>
      <c r="I113" s="142"/>
      <c r="J113" s="143"/>
      <c r="K113" s="21"/>
      <c r="L113" s="119"/>
      <c r="M113" s="120"/>
      <c r="N113" s="22" t="str">
        <f>IFERROR(VLOOKUP(L113,受講料!$A$1:$B$2,2,FALSE),"")</f>
        <v/>
      </c>
      <c r="O113" s="10" t="s">
        <v>16</v>
      </c>
    </row>
    <row r="114" spans="1:15" ht="28.5" customHeight="1">
      <c r="A114" s="3">
        <v>91</v>
      </c>
      <c r="B114" s="14"/>
      <c r="C114" s="18"/>
      <c r="D114" s="17" t="s">
        <v>39</v>
      </c>
      <c r="E114" s="23"/>
      <c r="F114" s="21"/>
      <c r="G114" s="130"/>
      <c r="H114" s="130"/>
      <c r="I114" s="142"/>
      <c r="J114" s="143"/>
      <c r="K114" s="21"/>
      <c r="L114" s="119"/>
      <c r="M114" s="120"/>
      <c r="N114" s="22" t="str">
        <f>IFERROR(VLOOKUP(L114,受講料!$A$1:$B$2,2,FALSE),"")</f>
        <v/>
      </c>
      <c r="O114" s="10" t="s">
        <v>16</v>
      </c>
    </row>
    <row r="115" spans="1:15" ht="28.5" customHeight="1">
      <c r="A115" s="3">
        <v>92</v>
      </c>
      <c r="B115" s="14"/>
      <c r="C115" s="18"/>
      <c r="D115" s="17" t="s">
        <v>39</v>
      </c>
      <c r="E115" s="23"/>
      <c r="F115" s="21"/>
      <c r="G115" s="130"/>
      <c r="H115" s="130"/>
      <c r="I115" s="142"/>
      <c r="J115" s="143"/>
      <c r="K115" s="21"/>
      <c r="L115" s="119"/>
      <c r="M115" s="120"/>
      <c r="N115" s="22" t="str">
        <f>IFERROR(VLOOKUP(L115,受講料!$A$1:$B$2,2,FALSE),"")</f>
        <v/>
      </c>
      <c r="O115" s="10" t="s">
        <v>16</v>
      </c>
    </row>
    <row r="116" spans="1:15" ht="28.5" customHeight="1">
      <c r="A116" s="3">
        <v>93</v>
      </c>
      <c r="B116" s="14"/>
      <c r="C116" s="18"/>
      <c r="D116" s="17" t="s">
        <v>39</v>
      </c>
      <c r="E116" s="23"/>
      <c r="F116" s="21"/>
      <c r="G116" s="130"/>
      <c r="H116" s="130"/>
      <c r="I116" s="142"/>
      <c r="J116" s="143"/>
      <c r="K116" s="21"/>
      <c r="L116" s="119"/>
      <c r="M116" s="120"/>
      <c r="N116" s="22" t="str">
        <f>IFERROR(VLOOKUP(L116,受講料!$A$1:$B$2,2,FALSE),"")</f>
        <v/>
      </c>
      <c r="O116" s="10" t="s">
        <v>16</v>
      </c>
    </row>
    <row r="117" spans="1:15" ht="28.5" customHeight="1">
      <c r="A117" s="3">
        <v>94</v>
      </c>
      <c r="B117" s="14"/>
      <c r="C117" s="18"/>
      <c r="D117" s="17" t="s">
        <v>39</v>
      </c>
      <c r="E117" s="23"/>
      <c r="F117" s="21"/>
      <c r="G117" s="130"/>
      <c r="H117" s="130"/>
      <c r="I117" s="142"/>
      <c r="J117" s="143"/>
      <c r="K117" s="21"/>
      <c r="L117" s="119"/>
      <c r="M117" s="120"/>
      <c r="N117" s="22" t="str">
        <f>IFERROR(VLOOKUP(L117,受講料!$A$1:$B$2,2,FALSE),"")</f>
        <v/>
      </c>
      <c r="O117" s="10" t="s">
        <v>16</v>
      </c>
    </row>
    <row r="118" spans="1:15" ht="28.5" customHeight="1">
      <c r="A118" s="3">
        <v>95</v>
      </c>
      <c r="B118" s="14"/>
      <c r="C118" s="18"/>
      <c r="D118" s="17" t="s">
        <v>39</v>
      </c>
      <c r="E118" s="23"/>
      <c r="F118" s="21"/>
      <c r="G118" s="130"/>
      <c r="H118" s="130"/>
      <c r="I118" s="142"/>
      <c r="J118" s="143"/>
      <c r="K118" s="21"/>
      <c r="L118" s="119"/>
      <c r="M118" s="120"/>
      <c r="N118" s="22" t="str">
        <f>IFERROR(VLOOKUP(L118,受講料!$A$1:$B$2,2,FALSE),"")</f>
        <v/>
      </c>
      <c r="O118" s="10" t="s">
        <v>16</v>
      </c>
    </row>
    <row r="119" spans="1:15" ht="28.5" customHeight="1">
      <c r="A119" s="3">
        <v>96</v>
      </c>
      <c r="B119" s="14"/>
      <c r="C119" s="18"/>
      <c r="D119" s="17" t="s">
        <v>39</v>
      </c>
      <c r="E119" s="23"/>
      <c r="F119" s="21"/>
      <c r="G119" s="130"/>
      <c r="H119" s="130"/>
      <c r="I119" s="142"/>
      <c r="J119" s="143"/>
      <c r="K119" s="21"/>
      <c r="L119" s="119"/>
      <c r="M119" s="120"/>
      <c r="N119" s="22" t="str">
        <f>IFERROR(VLOOKUP(L119,受講料!$A$1:$B$2,2,FALSE),"")</f>
        <v/>
      </c>
      <c r="O119" s="10" t="s">
        <v>16</v>
      </c>
    </row>
    <row r="120" spans="1:15" ht="28.5" customHeight="1">
      <c r="A120" s="3">
        <v>97</v>
      </c>
      <c r="B120" s="14"/>
      <c r="C120" s="18"/>
      <c r="D120" s="16" t="s">
        <v>39</v>
      </c>
      <c r="E120" s="23"/>
      <c r="F120" s="21"/>
      <c r="G120" s="130"/>
      <c r="H120" s="130"/>
      <c r="I120" s="142"/>
      <c r="J120" s="143"/>
      <c r="K120" s="21"/>
      <c r="L120" s="119"/>
      <c r="M120" s="120"/>
      <c r="N120" s="22" t="str">
        <f>IFERROR(VLOOKUP(L120,受講料!$A$1:$B$2,2,FALSE),"")</f>
        <v/>
      </c>
      <c r="O120" s="10" t="s">
        <v>16</v>
      </c>
    </row>
    <row r="121" spans="1:15" ht="28.5" customHeight="1">
      <c r="A121" s="3">
        <v>98</v>
      </c>
      <c r="B121" s="14"/>
      <c r="C121" s="19"/>
      <c r="D121" s="15" t="s">
        <v>39</v>
      </c>
      <c r="E121" s="23"/>
      <c r="F121" s="21"/>
      <c r="G121" s="130"/>
      <c r="H121" s="130"/>
      <c r="I121" s="142"/>
      <c r="J121" s="143"/>
      <c r="K121" s="21"/>
      <c r="L121" s="119"/>
      <c r="M121" s="120"/>
      <c r="N121" s="22" t="str">
        <f>IFERROR(VLOOKUP(L121,受講料!$A$1:$B$2,2,FALSE),"")</f>
        <v/>
      </c>
      <c r="O121" s="10" t="s">
        <v>16</v>
      </c>
    </row>
    <row r="122" spans="1:15" ht="28.5" customHeight="1">
      <c r="A122" s="3">
        <v>99</v>
      </c>
      <c r="B122" s="14"/>
      <c r="C122" s="20"/>
      <c r="D122" s="17" t="s">
        <v>39</v>
      </c>
      <c r="E122" s="23"/>
      <c r="F122" s="21"/>
      <c r="G122" s="130"/>
      <c r="H122" s="130"/>
      <c r="I122" s="142"/>
      <c r="J122" s="143"/>
      <c r="K122" s="21"/>
      <c r="L122" s="119"/>
      <c r="M122" s="120"/>
      <c r="N122" s="22" t="str">
        <f>IFERROR(VLOOKUP(L122,受講料!$A$1:$B$2,2,FALSE),"")</f>
        <v/>
      </c>
      <c r="O122" s="10" t="s">
        <v>16</v>
      </c>
    </row>
    <row r="123" spans="1:15" ht="28.5" customHeight="1">
      <c r="A123" s="3">
        <v>100</v>
      </c>
      <c r="B123" s="14"/>
      <c r="C123" s="18"/>
      <c r="D123" s="17" t="s">
        <v>39</v>
      </c>
      <c r="E123" s="23"/>
      <c r="F123" s="21"/>
      <c r="G123" s="130"/>
      <c r="H123" s="130"/>
      <c r="I123" s="142"/>
      <c r="J123" s="143"/>
      <c r="K123" s="21"/>
      <c r="L123" s="119"/>
      <c r="M123" s="120"/>
      <c r="N123" s="22" t="str">
        <f>IFERROR(VLOOKUP(L123,受講料!$A$1:$B$2,2,FALSE),"")</f>
        <v/>
      </c>
      <c r="O123" s="10" t="s">
        <v>16</v>
      </c>
    </row>
    <row r="124" spans="1:15" ht="28.5" customHeight="1">
      <c r="A124" s="3">
        <v>101</v>
      </c>
      <c r="B124" s="14"/>
      <c r="C124" s="18"/>
      <c r="D124" s="17" t="s">
        <v>39</v>
      </c>
      <c r="E124" s="23"/>
      <c r="F124" s="21"/>
      <c r="G124" s="130"/>
      <c r="H124" s="130"/>
      <c r="I124" s="142"/>
      <c r="J124" s="143"/>
      <c r="K124" s="21"/>
      <c r="L124" s="119"/>
      <c r="M124" s="120"/>
      <c r="N124" s="22" t="str">
        <f>IFERROR(VLOOKUP(L124,受講料!$A$1:$B$2,2,FALSE),"")</f>
        <v/>
      </c>
      <c r="O124" s="10" t="s">
        <v>16</v>
      </c>
    </row>
    <row r="125" spans="1:15" ht="28.5" customHeight="1">
      <c r="A125" s="3">
        <v>102</v>
      </c>
      <c r="B125" s="14"/>
      <c r="C125" s="18"/>
      <c r="D125" s="17" t="s">
        <v>39</v>
      </c>
      <c r="E125" s="23"/>
      <c r="F125" s="21"/>
      <c r="G125" s="130"/>
      <c r="H125" s="130"/>
      <c r="I125" s="142"/>
      <c r="J125" s="143"/>
      <c r="K125" s="21"/>
      <c r="L125" s="119"/>
      <c r="M125" s="120"/>
      <c r="N125" s="22" t="str">
        <f>IFERROR(VLOOKUP(L125,受講料!$A$1:$B$2,2,FALSE),"")</f>
        <v/>
      </c>
      <c r="O125" s="10" t="s">
        <v>16</v>
      </c>
    </row>
    <row r="126" spans="1:15" ht="28.5" customHeight="1">
      <c r="A126" s="3">
        <v>103</v>
      </c>
      <c r="B126" s="14"/>
      <c r="C126" s="18"/>
      <c r="D126" s="17" t="s">
        <v>39</v>
      </c>
      <c r="E126" s="23"/>
      <c r="F126" s="21"/>
      <c r="G126" s="130"/>
      <c r="H126" s="130"/>
      <c r="I126" s="142"/>
      <c r="J126" s="143"/>
      <c r="K126" s="21"/>
      <c r="L126" s="119"/>
      <c r="M126" s="120"/>
      <c r="N126" s="22" t="str">
        <f>IFERROR(VLOOKUP(L126,受講料!$A$1:$B$2,2,FALSE),"")</f>
        <v/>
      </c>
      <c r="O126" s="10" t="s">
        <v>16</v>
      </c>
    </row>
    <row r="127" spans="1:15" ht="28.5" customHeight="1">
      <c r="A127" s="3">
        <v>104</v>
      </c>
      <c r="B127" s="14"/>
      <c r="C127" s="18"/>
      <c r="D127" s="17" t="s">
        <v>39</v>
      </c>
      <c r="E127" s="23"/>
      <c r="F127" s="21"/>
      <c r="G127" s="130"/>
      <c r="H127" s="130"/>
      <c r="I127" s="142"/>
      <c r="J127" s="143"/>
      <c r="K127" s="21"/>
      <c r="L127" s="119"/>
      <c r="M127" s="120"/>
      <c r="N127" s="22" t="str">
        <f>IFERROR(VLOOKUP(L127,受講料!$A$1:$B$2,2,FALSE),"")</f>
        <v/>
      </c>
      <c r="O127" s="10" t="s">
        <v>16</v>
      </c>
    </row>
    <row r="128" spans="1:15" ht="28.5" customHeight="1">
      <c r="A128" s="3">
        <v>105</v>
      </c>
      <c r="B128" s="14"/>
      <c r="C128" s="18"/>
      <c r="D128" s="17" t="s">
        <v>39</v>
      </c>
      <c r="E128" s="23"/>
      <c r="F128" s="21"/>
      <c r="G128" s="130"/>
      <c r="H128" s="130"/>
      <c r="I128" s="142"/>
      <c r="J128" s="143"/>
      <c r="K128" s="21"/>
      <c r="L128" s="119"/>
      <c r="M128" s="120"/>
      <c r="N128" s="22" t="str">
        <f>IFERROR(VLOOKUP(L128,受講料!$A$1:$B$2,2,FALSE),"")</f>
        <v/>
      </c>
      <c r="O128" s="10" t="s">
        <v>16</v>
      </c>
    </row>
    <row r="129" spans="1:15" ht="28.5" customHeight="1">
      <c r="A129" s="3">
        <v>106</v>
      </c>
      <c r="B129" s="14"/>
      <c r="C129" s="18"/>
      <c r="D129" s="17" t="s">
        <v>39</v>
      </c>
      <c r="E129" s="23"/>
      <c r="F129" s="21"/>
      <c r="G129" s="130"/>
      <c r="H129" s="130"/>
      <c r="I129" s="142"/>
      <c r="J129" s="143"/>
      <c r="K129" s="21"/>
      <c r="L129" s="119"/>
      <c r="M129" s="120"/>
      <c r="N129" s="22" t="str">
        <f>IFERROR(VLOOKUP(L129,受講料!$A$1:$B$2,2,FALSE),"")</f>
        <v/>
      </c>
      <c r="O129" s="10" t="s">
        <v>16</v>
      </c>
    </row>
    <row r="130" spans="1:15" ht="28.5" customHeight="1">
      <c r="A130" s="3">
        <v>107</v>
      </c>
      <c r="B130" s="14"/>
      <c r="C130" s="18"/>
      <c r="D130" s="17" t="s">
        <v>39</v>
      </c>
      <c r="E130" s="23"/>
      <c r="F130" s="21"/>
      <c r="G130" s="130"/>
      <c r="H130" s="130"/>
      <c r="I130" s="142"/>
      <c r="J130" s="143"/>
      <c r="K130" s="21"/>
      <c r="L130" s="119"/>
      <c r="M130" s="120"/>
      <c r="N130" s="22" t="str">
        <f>IFERROR(VLOOKUP(L130,受講料!$A$1:$B$2,2,FALSE),"")</f>
        <v/>
      </c>
      <c r="O130" s="10" t="s">
        <v>16</v>
      </c>
    </row>
    <row r="131" spans="1:15" ht="28.5" customHeight="1">
      <c r="A131" s="3">
        <v>108</v>
      </c>
      <c r="B131" s="14"/>
      <c r="C131" s="18"/>
      <c r="D131" s="17" t="s">
        <v>39</v>
      </c>
      <c r="E131" s="23"/>
      <c r="F131" s="21"/>
      <c r="G131" s="130"/>
      <c r="H131" s="130"/>
      <c r="I131" s="142"/>
      <c r="J131" s="143"/>
      <c r="K131" s="21"/>
      <c r="L131" s="119"/>
      <c r="M131" s="120"/>
      <c r="N131" s="22" t="str">
        <f>IFERROR(VLOOKUP(L131,受講料!$A$1:$B$2,2,FALSE),"")</f>
        <v/>
      </c>
      <c r="O131" s="10" t="s">
        <v>16</v>
      </c>
    </row>
    <row r="132" spans="1:15" ht="28.5" customHeight="1">
      <c r="A132" s="3">
        <v>109</v>
      </c>
      <c r="B132" s="14"/>
      <c r="C132" s="18"/>
      <c r="D132" s="17" t="s">
        <v>39</v>
      </c>
      <c r="E132" s="23"/>
      <c r="F132" s="21"/>
      <c r="G132" s="130"/>
      <c r="H132" s="130"/>
      <c r="I132" s="142"/>
      <c r="J132" s="143"/>
      <c r="K132" s="21"/>
      <c r="L132" s="119"/>
      <c r="M132" s="120"/>
      <c r="N132" s="22" t="str">
        <f>IFERROR(VLOOKUP(L132,受講料!$A$1:$B$2,2,FALSE),"")</f>
        <v/>
      </c>
      <c r="O132" s="10" t="s">
        <v>16</v>
      </c>
    </row>
    <row r="133" spans="1:15" ht="28.5" customHeight="1">
      <c r="A133" s="3">
        <v>110</v>
      </c>
      <c r="B133" s="14"/>
      <c r="C133" s="18"/>
      <c r="D133" s="17" t="s">
        <v>39</v>
      </c>
      <c r="E133" s="23"/>
      <c r="F133" s="21"/>
      <c r="G133" s="130"/>
      <c r="H133" s="130"/>
      <c r="I133" s="142"/>
      <c r="J133" s="143"/>
      <c r="K133" s="21"/>
      <c r="L133" s="119"/>
      <c r="M133" s="120"/>
      <c r="N133" s="22" t="str">
        <f>IFERROR(VLOOKUP(L133,受講料!$A$1:$B$2,2,FALSE),"")</f>
        <v/>
      </c>
      <c r="O133" s="10" t="s">
        <v>16</v>
      </c>
    </row>
    <row r="134" spans="1:15" ht="28.5" customHeight="1">
      <c r="A134" s="3">
        <v>111</v>
      </c>
      <c r="B134" s="14"/>
      <c r="C134" s="18"/>
      <c r="D134" s="17" t="s">
        <v>39</v>
      </c>
      <c r="E134" s="23"/>
      <c r="F134" s="21"/>
      <c r="G134" s="130"/>
      <c r="H134" s="130"/>
      <c r="I134" s="142"/>
      <c r="J134" s="143"/>
      <c r="K134" s="21"/>
      <c r="L134" s="119"/>
      <c r="M134" s="120"/>
      <c r="N134" s="22" t="str">
        <f>IFERROR(VLOOKUP(L134,受講料!$A$1:$B$2,2,FALSE),"")</f>
        <v/>
      </c>
      <c r="O134" s="10" t="s">
        <v>16</v>
      </c>
    </row>
    <row r="135" spans="1:15" ht="28.5" customHeight="1">
      <c r="A135" s="3">
        <v>112</v>
      </c>
      <c r="B135" s="14"/>
      <c r="C135" s="18"/>
      <c r="D135" s="17" t="s">
        <v>39</v>
      </c>
      <c r="E135" s="23"/>
      <c r="F135" s="21"/>
      <c r="G135" s="130"/>
      <c r="H135" s="130"/>
      <c r="I135" s="142"/>
      <c r="J135" s="143"/>
      <c r="K135" s="21"/>
      <c r="L135" s="119"/>
      <c r="M135" s="120"/>
      <c r="N135" s="22" t="str">
        <f>IFERROR(VLOOKUP(L135,受講料!$A$1:$B$2,2,FALSE),"")</f>
        <v/>
      </c>
      <c r="O135" s="10" t="s">
        <v>16</v>
      </c>
    </row>
    <row r="136" spans="1:15" ht="28.5" customHeight="1">
      <c r="A136" s="3">
        <v>113</v>
      </c>
      <c r="B136" s="14"/>
      <c r="C136" s="18"/>
      <c r="D136" s="17" t="s">
        <v>39</v>
      </c>
      <c r="E136" s="23"/>
      <c r="F136" s="21"/>
      <c r="G136" s="130"/>
      <c r="H136" s="130"/>
      <c r="I136" s="142"/>
      <c r="J136" s="143"/>
      <c r="K136" s="21"/>
      <c r="L136" s="119"/>
      <c r="M136" s="120"/>
      <c r="N136" s="22" t="str">
        <f>IFERROR(VLOOKUP(L136,受講料!$A$1:$B$2,2,FALSE),"")</f>
        <v/>
      </c>
      <c r="O136" s="10" t="s">
        <v>16</v>
      </c>
    </row>
    <row r="137" spans="1:15" ht="28.5" customHeight="1">
      <c r="A137" s="3">
        <v>114</v>
      </c>
      <c r="B137" s="14"/>
      <c r="C137" s="18"/>
      <c r="D137" s="17" t="s">
        <v>39</v>
      </c>
      <c r="E137" s="23"/>
      <c r="F137" s="21"/>
      <c r="G137" s="130"/>
      <c r="H137" s="130"/>
      <c r="I137" s="142"/>
      <c r="J137" s="143"/>
      <c r="K137" s="21"/>
      <c r="L137" s="119"/>
      <c r="M137" s="120"/>
      <c r="N137" s="22" t="str">
        <f>IFERROR(VLOOKUP(L137,受講料!$A$1:$B$2,2,FALSE),"")</f>
        <v/>
      </c>
      <c r="O137" s="10" t="s">
        <v>16</v>
      </c>
    </row>
    <row r="138" spans="1:15" ht="28.5" customHeight="1">
      <c r="A138" s="3">
        <v>115</v>
      </c>
      <c r="B138" s="14"/>
      <c r="C138" s="18"/>
      <c r="D138" s="17" t="s">
        <v>39</v>
      </c>
      <c r="E138" s="23"/>
      <c r="F138" s="21"/>
      <c r="G138" s="130"/>
      <c r="H138" s="130"/>
      <c r="I138" s="142"/>
      <c r="J138" s="143"/>
      <c r="K138" s="21"/>
      <c r="L138" s="119"/>
      <c r="M138" s="120"/>
      <c r="N138" s="22" t="str">
        <f>IFERROR(VLOOKUP(L138,受講料!$A$1:$B$2,2,FALSE),"")</f>
        <v/>
      </c>
      <c r="O138" s="10" t="s">
        <v>16</v>
      </c>
    </row>
    <row r="139" spans="1:15" ht="28.5" customHeight="1">
      <c r="A139" s="3">
        <v>116</v>
      </c>
      <c r="B139" s="14"/>
      <c r="C139" s="18"/>
      <c r="D139" s="16" t="s">
        <v>39</v>
      </c>
      <c r="E139" s="23"/>
      <c r="F139" s="21"/>
      <c r="G139" s="130"/>
      <c r="H139" s="130"/>
      <c r="I139" s="142"/>
      <c r="J139" s="143"/>
      <c r="K139" s="21"/>
      <c r="L139" s="119"/>
      <c r="M139" s="120"/>
      <c r="N139" s="22" t="str">
        <f>IFERROR(VLOOKUP(L139,受講料!$A$1:$B$2,2,FALSE),"")</f>
        <v/>
      </c>
      <c r="O139" s="10" t="s">
        <v>16</v>
      </c>
    </row>
    <row r="140" spans="1:15" ht="28.5" customHeight="1">
      <c r="A140" s="3">
        <v>117</v>
      </c>
      <c r="B140" s="24"/>
      <c r="C140" s="25"/>
      <c r="D140" s="16" t="s">
        <v>39</v>
      </c>
      <c r="E140" s="26"/>
      <c r="F140" s="27"/>
      <c r="G140" s="130"/>
      <c r="H140" s="130"/>
      <c r="I140" s="147"/>
      <c r="J140" s="148"/>
      <c r="K140" s="21"/>
      <c r="L140" s="119"/>
      <c r="M140" s="120"/>
      <c r="N140" s="22" t="str">
        <f>IFERROR(VLOOKUP(L140,受講料!$A$1:$B$2,2,FALSE),"")</f>
        <v/>
      </c>
      <c r="O140" s="10" t="s">
        <v>16</v>
      </c>
    </row>
    <row r="141" spans="1:15" ht="28.5" customHeight="1">
      <c r="A141" s="3">
        <v>118</v>
      </c>
      <c r="B141" s="14"/>
      <c r="C141" s="19"/>
      <c r="D141" s="15" t="s">
        <v>39</v>
      </c>
      <c r="E141" s="23"/>
      <c r="F141" s="21"/>
      <c r="G141" s="130"/>
      <c r="H141" s="130"/>
      <c r="I141" s="142"/>
      <c r="J141" s="143"/>
      <c r="K141" s="21"/>
      <c r="L141" s="119"/>
      <c r="M141" s="120"/>
      <c r="N141" s="22" t="str">
        <f>IFERROR(VLOOKUP(L141,受講料!$A$1:$B$2,2,FALSE),"")</f>
        <v/>
      </c>
      <c r="O141" s="10" t="s">
        <v>16</v>
      </c>
    </row>
    <row r="142" spans="1:15" ht="28.5" customHeight="1">
      <c r="A142" s="3">
        <v>119</v>
      </c>
      <c r="B142" s="14"/>
      <c r="C142" s="20"/>
      <c r="D142" s="17" t="s">
        <v>39</v>
      </c>
      <c r="E142" s="23"/>
      <c r="F142" s="21"/>
      <c r="G142" s="130"/>
      <c r="H142" s="130"/>
      <c r="I142" s="142"/>
      <c r="J142" s="143"/>
      <c r="K142" s="21"/>
      <c r="L142" s="119"/>
      <c r="M142" s="120"/>
      <c r="N142" s="22" t="str">
        <f>IFERROR(VLOOKUP(L142,受講料!$A$1:$B$2,2,FALSE),"")</f>
        <v/>
      </c>
      <c r="O142" s="10" t="s">
        <v>16</v>
      </c>
    </row>
    <row r="143" spans="1:15" ht="28.5" customHeight="1">
      <c r="A143" s="3">
        <v>120</v>
      </c>
      <c r="B143" s="14"/>
      <c r="C143" s="18"/>
      <c r="D143" s="17" t="s">
        <v>39</v>
      </c>
      <c r="E143" s="23"/>
      <c r="F143" s="21"/>
      <c r="G143" s="130"/>
      <c r="H143" s="130"/>
      <c r="I143" s="142"/>
      <c r="J143" s="143"/>
      <c r="K143" s="21"/>
      <c r="L143" s="119"/>
      <c r="M143" s="120"/>
      <c r="N143" s="22" t="str">
        <f>IFERROR(VLOOKUP(L143,受講料!$A$1:$B$2,2,FALSE),"")</f>
        <v/>
      </c>
      <c r="O143" s="10" t="s">
        <v>16</v>
      </c>
    </row>
    <row r="144" spans="1:15" ht="28.5" customHeight="1">
      <c r="A144" s="3">
        <v>121</v>
      </c>
      <c r="B144" s="14"/>
      <c r="C144" s="18"/>
      <c r="D144" s="17" t="s">
        <v>39</v>
      </c>
      <c r="E144" s="23"/>
      <c r="F144" s="21"/>
      <c r="G144" s="130"/>
      <c r="H144" s="130"/>
      <c r="I144" s="142"/>
      <c r="J144" s="143"/>
      <c r="K144" s="21"/>
      <c r="L144" s="119"/>
      <c r="M144" s="120"/>
      <c r="N144" s="22" t="str">
        <f>IFERROR(VLOOKUP(L144,受講料!$A$1:$B$2,2,FALSE),"")</f>
        <v/>
      </c>
      <c r="O144" s="10" t="s">
        <v>16</v>
      </c>
    </row>
    <row r="145" spans="1:15" ht="28.5" customHeight="1">
      <c r="A145" s="3">
        <v>122</v>
      </c>
      <c r="B145" s="14"/>
      <c r="C145" s="18"/>
      <c r="D145" s="17" t="s">
        <v>39</v>
      </c>
      <c r="E145" s="23"/>
      <c r="F145" s="21"/>
      <c r="G145" s="130"/>
      <c r="H145" s="130"/>
      <c r="I145" s="142"/>
      <c r="J145" s="143"/>
      <c r="K145" s="21"/>
      <c r="L145" s="119"/>
      <c r="M145" s="120"/>
      <c r="N145" s="22" t="str">
        <f>IFERROR(VLOOKUP(L145,受講料!$A$1:$B$2,2,FALSE),"")</f>
        <v/>
      </c>
      <c r="O145" s="10" t="s">
        <v>16</v>
      </c>
    </row>
    <row r="146" spans="1:15" ht="28.5" customHeight="1">
      <c r="A146" s="3">
        <v>123</v>
      </c>
      <c r="B146" s="14"/>
      <c r="C146" s="18"/>
      <c r="D146" s="17" t="s">
        <v>39</v>
      </c>
      <c r="E146" s="23"/>
      <c r="F146" s="21"/>
      <c r="G146" s="130"/>
      <c r="H146" s="130"/>
      <c r="I146" s="142"/>
      <c r="J146" s="143"/>
      <c r="K146" s="21"/>
      <c r="L146" s="119"/>
      <c r="M146" s="120"/>
      <c r="N146" s="22" t="str">
        <f>IFERROR(VLOOKUP(L146,受講料!$A$1:$B$2,2,FALSE),"")</f>
        <v/>
      </c>
      <c r="O146" s="10" t="s">
        <v>16</v>
      </c>
    </row>
    <row r="147" spans="1:15" ht="28.5" customHeight="1">
      <c r="A147" s="3">
        <v>124</v>
      </c>
      <c r="B147" s="14"/>
      <c r="C147" s="18"/>
      <c r="D147" s="17" t="s">
        <v>39</v>
      </c>
      <c r="E147" s="23"/>
      <c r="F147" s="21"/>
      <c r="G147" s="130"/>
      <c r="H147" s="130"/>
      <c r="I147" s="142"/>
      <c r="J147" s="143"/>
      <c r="K147" s="21"/>
      <c r="L147" s="119"/>
      <c r="M147" s="120"/>
      <c r="N147" s="22" t="str">
        <f>IFERROR(VLOOKUP(L147,受講料!$A$1:$B$2,2,FALSE),"")</f>
        <v/>
      </c>
      <c r="O147" s="10" t="s">
        <v>16</v>
      </c>
    </row>
    <row r="148" spans="1:15" ht="28.5" customHeight="1">
      <c r="A148" s="3">
        <v>125</v>
      </c>
      <c r="B148" s="14"/>
      <c r="C148" s="18"/>
      <c r="D148" s="17" t="s">
        <v>39</v>
      </c>
      <c r="E148" s="23"/>
      <c r="F148" s="21"/>
      <c r="G148" s="130"/>
      <c r="H148" s="130"/>
      <c r="I148" s="142"/>
      <c r="J148" s="143"/>
      <c r="K148" s="21"/>
      <c r="L148" s="119"/>
      <c r="M148" s="120"/>
      <c r="N148" s="22" t="str">
        <f>IFERROR(VLOOKUP(L148,受講料!$A$1:$B$2,2,FALSE),"")</f>
        <v/>
      </c>
      <c r="O148" s="10" t="s">
        <v>16</v>
      </c>
    </row>
    <row r="149" spans="1:15" ht="28.5" customHeight="1">
      <c r="A149" s="3">
        <v>126</v>
      </c>
      <c r="B149" s="14"/>
      <c r="C149" s="18"/>
      <c r="D149" s="17" t="s">
        <v>39</v>
      </c>
      <c r="E149" s="23"/>
      <c r="F149" s="21"/>
      <c r="G149" s="130"/>
      <c r="H149" s="130"/>
      <c r="I149" s="142"/>
      <c r="J149" s="143"/>
      <c r="K149" s="21"/>
      <c r="L149" s="119"/>
      <c r="M149" s="120"/>
      <c r="N149" s="22" t="str">
        <f>IFERROR(VLOOKUP(L149,受講料!$A$1:$B$2,2,FALSE),"")</f>
        <v/>
      </c>
      <c r="O149" s="10" t="s">
        <v>16</v>
      </c>
    </row>
    <row r="150" spans="1:15" ht="28.5" customHeight="1">
      <c r="A150" s="3">
        <v>127</v>
      </c>
      <c r="B150" s="14"/>
      <c r="C150" s="18"/>
      <c r="D150" s="17" t="s">
        <v>39</v>
      </c>
      <c r="E150" s="23"/>
      <c r="F150" s="21"/>
      <c r="G150" s="130"/>
      <c r="H150" s="130"/>
      <c r="I150" s="142"/>
      <c r="J150" s="143"/>
      <c r="K150" s="21"/>
      <c r="L150" s="119"/>
      <c r="M150" s="120"/>
      <c r="N150" s="22" t="str">
        <f>IFERROR(VLOOKUP(L150,受講料!$A$1:$B$2,2,FALSE),"")</f>
        <v/>
      </c>
      <c r="O150" s="10" t="s">
        <v>16</v>
      </c>
    </row>
    <row r="151" spans="1:15" ht="28.5" customHeight="1">
      <c r="A151" s="3">
        <v>128</v>
      </c>
      <c r="B151" s="14"/>
      <c r="C151" s="18"/>
      <c r="D151" s="17" t="s">
        <v>39</v>
      </c>
      <c r="E151" s="23"/>
      <c r="F151" s="21"/>
      <c r="G151" s="130"/>
      <c r="H151" s="130"/>
      <c r="I151" s="142"/>
      <c r="J151" s="143"/>
      <c r="K151" s="21"/>
      <c r="L151" s="119"/>
      <c r="M151" s="120"/>
      <c r="N151" s="22" t="str">
        <f>IFERROR(VLOOKUP(L151,受講料!$A$1:$B$2,2,FALSE),"")</f>
        <v/>
      </c>
      <c r="O151" s="10" t="s">
        <v>16</v>
      </c>
    </row>
    <row r="152" spans="1:15" ht="28.5" customHeight="1">
      <c r="A152" s="3">
        <v>129</v>
      </c>
      <c r="B152" s="14"/>
      <c r="C152" s="18"/>
      <c r="D152" s="17" t="s">
        <v>39</v>
      </c>
      <c r="E152" s="23"/>
      <c r="F152" s="21"/>
      <c r="G152" s="130"/>
      <c r="H152" s="130"/>
      <c r="I152" s="142"/>
      <c r="J152" s="143"/>
      <c r="K152" s="21"/>
      <c r="L152" s="119"/>
      <c r="M152" s="120"/>
      <c r="N152" s="22" t="str">
        <f>IFERROR(VLOOKUP(L152,受講料!$A$1:$B$2,2,FALSE),"")</f>
        <v/>
      </c>
      <c r="O152" s="10" t="s">
        <v>16</v>
      </c>
    </row>
    <row r="153" spans="1:15" ht="28.5" customHeight="1">
      <c r="A153" s="3">
        <v>130</v>
      </c>
      <c r="B153" s="14"/>
      <c r="C153" s="18"/>
      <c r="D153" s="17" t="s">
        <v>39</v>
      </c>
      <c r="E153" s="23"/>
      <c r="F153" s="21"/>
      <c r="G153" s="130"/>
      <c r="H153" s="130"/>
      <c r="I153" s="142"/>
      <c r="J153" s="143"/>
      <c r="K153" s="21"/>
      <c r="L153" s="119"/>
      <c r="M153" s="120"/>
      <c r="N153" s="22" t="str">
        <f>IFERROR(VLOOKUP(L153,受講料!$A$1:$B$2,2,FALSE),"")</f>
        <v/>
      </c>
      <c r="O153" s="10" t="s">
        <v>16</v>
      </c>
    </row>
    <row r="154" spans="1:15" ht="28.5" customHeight="1">
      <c r="A154" s="3">
        <v>131</v>
      </c>
      <c r="B154" s="14"/>
      <c r="C154" s="18"/>
      <c r="D154" s="17" t="s">
        <v>39</v>
      </c>
      <c r="E154" s="23"/>
      <c r="F154" s="21"/>
      <c r="G154" s="130"/>
      <c r="H154" s="130"/>
      <c r="I154" s="142"/>
      <c r="J154" s="143"/>
      <c r="K154" s="21"/>
      <c r="L154" s="119"/>
      <c r="M154" s="120"/>
      <c r="N154" s="22" t="str">
        <f>IFERROR(VLOOKUP(L154,受講料!$A$1:$B$2,2,FALSE),"")</f>
        <v/>
      </c>
      <c r="O154" s="10" t="s">
        <v>16</v>
      </c>
    </row>
    <row r="155" spans="1:15" ht="28.5" customHeight="1">
      <c r="A155" s="3">
        <v>132</v>
      </c>
      <c r="B155" s="14"/>
      <c r="C155" s="18"/>
      <c r="D155" s="17" t="s">
        <v>39</v>
      </c>
      <c r="E155" s="23"/>
      <c r="F155" s="21"/>
      <c r="G155" s="130"/>
      <c r="H155" s="130"/>
      <c r="I155" s="142"/>
      <c r="J155" s="143"/>
      <c r="K155" s="21"/>
      <c r="L155" s="119"/>
      <c r="M155" s="120"/>
      <c r="N155" s="22" t="str">
        <f>IFERROR(VLOOKUP(L155,受講料!$A$1:$B$2,2,FALSE),"")</f>
        <v/>
      </c>
      <c r="O155" s="10" t="s">
        <v>16</v>
      </c>
    </row>
    <row r="156" spans="1:15" ht="28.5" customHeight="1">
      <c r="A156" s="3">
        <v>133</v>
      </c>
      <c r="B156" s="14"/>
      <c r="C156" s="18"/>
      <c r="D156" s="17" t="s">
        <v>39</v>
      </c>
      <c r="E156" s="23"/>
      <c r="F156" s="21"/>
      <c r="G156" s="130"/>
      <c r="H156" s="130"/>
      <c r="I156" s="142"/>
      <c r="J156" s="143"/>
      <c r="K156" s="21"/>
      <c r="L156" s="119"/>
      <c r="M156" s="120"/>
      <c r="N156" s="22" t="str">
        <f>IFERROR(VLOOKUP(L156,受講料!$A$1:$B$2,2,FALSE),"")</f>
        <v/>
      </c>
      <c r="O156" s="10" t="s">
        <v>16</v>
      </c>
    </row>
    <row r="157" spans="1:15" ht="28.5" customHeight="1">
      <c r="A157" s="3">
        <v>134</v>
      </c>
      <c r="B157" s="14"/>
      <c r="C157" s="18"/>
      <c r="D157" s="17" t="s">
        <v>39</v>
      </c>
      <c r="E157" s="23"/>
      <c r="F157" s="21"/>
      <c r="G157" s="130"/>
      <c r="H157" s="130"/>
      <c r="I157" s="142"/>
      <c r="J157" s="143"/>
      <c r="K157" s="21"/>
      <c r="L157" s="119"/>
      <c r="M157" s="120"/>
      <c r="N157" s="22" t="str">
        <f>IFERROR(VLOOKUP(L157,受講料!$A$1:$B$2,2,FALSE),"")</f>
        <v/>
      </c>
      <c r="O157" s="10" t="s">
        <v>16</v>
      </c>
    </row>
    <row r="158" spans="1:15" ht="28.5" customHeight="1">
      <c r="A158" s="3">
        <v>135</v>
      </c>
      <c r="B158" s="14"/>
      <c r="C158" s="18"/>
      <c r="D158" s="17" t="s">
        <v>39</v>
      </c>
      <c r="E158" s="23"/>
      <c r="F158" s="21"/>
      <c r="G158" s="130"/>
      <c r="H158" s="130"/>
      <c r="I158" s="142"/>
      <c r="J158" s="143"/>
      <c r="K158" s="21"/>
      <c r="L158" s="119"/>
      <c r="M158" s="120"/>
      <c r="N158" s="22" t="str">
        <f>IFERROR(VLOOKUP(L158,受講料!$A$1:$B$2,2,FALSE),"")</f>
        <v/>
      </c>
      <c r="O158" s="10" t="s">
        <v>16</v>
      </c>
    </row>
    <row r="159" spans="1:15" ht="28.5" customHeight="1">
      <c r="A159" s="3">
        <v>136</v>
      </c>
      <c r="B159" s="14"/>
      <c r="C159" s="18"/>
      <c r="D159" s="17" t="s">
        <v>39</v>
      </c>
      <c r="E159" s="23"/>
      <c r="F159" s="21"/>
      <c r="G159" s="130"/>
      <c r="H159" s="130"/>
      <c r="I159" s="142"/>
      <c r="J159" s="143"/>
      <c r="K159" s="21"/>
      <c r="L159" s="119"/>
      <c r="M159" s="120"/>
      <c r="N159" s="22" t="str">
        <f>IFERROR(VLOOKUP(L159,受講料!$A$1:$B$2,2,FALSE),"")</f>
        <v/>
      </c>
      <c r="O159" s="10" t="s">
        <v>16</v>
      </c>
    </row>
    <row r="160" spans="1:15" ht="28.5" customHeight="1">
      <c r="A160" s="3">
        <v>137</v>
      </c>
      <c r="B160" s="14"/>
      <c r="C160" s="18"/>
      <c r="D160" s="16" t="s">
        <v>39</v>
      </c>
      <c r="E160" s="23"/>
      <c r="F160" s="21"/>
      <c r="G160" s="130"/>
      <c r="H160" s="130"/>
      <c r="I160" s="142"/>
      <c r="J160" s="143"/>
      <c r="K160" s="21"/>
      <c r="L160" s="119"/>
      <c r="M160" s="120"/>
      <c r="N160" s="22" t="str">
        <f>IFERROR(VLOOKUP(L160,受講料!$A$1:$B$2,2,FALSE),"")</f>
        <v/>
      </c>
      <c r="O160" s="10" t="s">
        <v>16</v>
      </c>
    </row>
    <row r="161" spans="1:15" ht="28.5" customHeight="1">
      <c r="A161" s="3">
        <v>138</v>
      </c>
      <c r="B161" s="14"/>
      <c r="C161" s="19"/>
      <c r="D161" s="15" t="s">
        <v>39</v>
      </c>
      <c r="E161" s="23"/>
      <c r="F161" s="21"/>
      <c r="G161" s="130"/>
      <c r="H161" s="130"/>
      <c r="I161" s="142"/>
      <c r="J161" s="143"/>
      <c r="K161" s="21"/>
      <c r="L161" s="119"/>
      <c r="M161" s="120"/>
      <c r="N161" s="22" t="str">
        <f>IFERROR(VLOOKUP(L161,受講料!$A$1:$B$2,2,FALSE),"")</f>
        <v/>
      </c>
      <c r="O161" s="10" t="s">
        <v>16</v>
      </c>
    </row>
    <row r="162" spans="1:15" ht="28.5" customHeight="1">
      <c r="A162" s="3">
        <v>139</v>
      </c>
      <c r="B162" s="14"/>
      <c r="C162" s="20"/>
      <c r="D162" s="17" t="s">
        <v>39</v>
      </c>
      <c r="E162" s="23"/>
      <c r="F162" s="21"/>
      <c r="G162" s="130"/>
      <c r="H162" s="130"/>
      <c r="I162" s="142"/>
      <c r="J162" s="143"/>
      <c r="K162" s="21"/>
      <c r="L162" s="119"/>
      <c r="M162" s="120"/>
      <c r="N162" s="22" t="str">
        <f>IFERROR(VLOOKUP(L162,受講料!$A$1:$B$2,2,FALSE),"")</f>
        <v/>
      </c>
      <c r="O162" s="10" t="s">
        <v>16</v>
      </c>
    </row>
    <row r="163" spans="1:15" ht="28.5" customHeight="1">
      <c r="A163" s="3">
        <v>140</v>
      </c>
      <c r="B163" s="14"/>
      <c r="C163" s="18"/>
      <c r="D163" s="17" t="s">
        <v>39</v>
      </c>
      <c r="E163" s="23"/>
      <c r="F163" s="21"/>
      <c r="G163" s="130"/>
      <c r="H163" s="130"/>
      <c r="I163" s="142"/>
      <c r="J163" s="143"/>
      <c r="K163" s="21"/>
      <c r="L163" s="119"/>
      <c r="M163" s="120"/>
      <c r="N163" s="22" t="str">
        <f>IFERROR(VLOOKUP(L163,受講料!$A$1:$B$2,2,FALSE),"")</f>
        <v/>
      </c>
      <c r="O163" s="10" t="s">
        <v>16</v>
      </c>
    </row>
    <row r="164" spans="1:15" ht="28.5" customHeight="1">
      <c r="A164" s="3">
        <v>141</v>
      </c>
      <c r="B164" s="14"/>
      <c r="C164" s="18"/>
      <c r="D164" s="17" t="s">
        <v>39</v>
      </c>
      <c r="E164" s="23"/>
      <c r="F164" s="21"/>
      <c r="G164" s="130"/>
      <c r="H164" s="130"/>
      <c r="I164" s="142"/>
      <c r="J164" s="143"/>
      <c r="K164" s="21"/>
      <c r="L164" s="119"/>
      <c r="M164" s="120"/>
      <c r="N164" s="22" t="str">
        <f>IFERROR(VLOOKUP(L164,受講料!$A$1:$B$2,2,FALSE),"")</f>
        <v/>
      </c>
      <c r="O164" s="10" t="s">
        <v>16</v>
      </c>
    </row>
    <row r="165" spans="1:15" ht="28.5" customHeight="1">
      <c r="A165" s="3">
        <v>142</v>
      </c>
      <c r="B165" s="14"/>
      <c r="C165" s="18"/>
      <c r="D165" s="17" t="s">
        <v>39</v>
      </c>
      <c r="E165" s="23"/>
      <c r="F165" s="21"/>
      <c r="G165" s="130"/>
      <c r="H165" s="130"/>
      <c r="I165" s="142"/>
      <c r="J165" s="143"/>
      <c r="K165" s="21"/>
      <c r="L165" s="119"/>
      <c r="M165" s="120"/>
      <c r="N165" s="22" t="str">
        <f>IFERROR(VLOOKUP(L165,受講料!$A$1:$B$2,2,FALSE),"")</f>
        <v/>
      </c>
      <c r="O165" s="10" t="s">
        <v>16</v>
      </c>
    </row>
    <row r="166" spans="1:15" ht="28.5" customHeight="1">
      <c r="A166" s="3">
        <v>143</v>
      </c>
      <c r="B166" s="14"/>
      <c r="C166" s="18"/>
      <c r="D166" s="17" t="s">
        <v>39</v>
      </c>
      <c r="E166" s="23"/>
      <c r="F166" s="21"/>
      <c r="G166" s="130"/>
      <c r="H166" s="130"/>
      <c r="I166" s="142"/>
      <c r="J166" s="143"/>
      <c r="K166" s="21"/>
      <c r="L166" s="119"/>
      <c r="M166" s="120"/>
      <c r="N166" s="22" t="str">
        <f>IFERROR(VLOOKUP(L166,受講料!$A$1:$B$2,2,FALSE),"")</f>
        <v/>
      </c>
      <c r="O166" s="10" t="s">
        <v>16</v>
      </c>
    </row>
    <row r="167" spans="1:15" ht="28.5" customHeight="1">
      <c r="A167" s="3">
        <v>144</v>
      </c>
      <c r="B167" s="14"/>
      <c r="C167" s="18"/>
      <c r="D167" s="17" t="s">
        <v>39</v>
      </c>
      <c r="E167" s="23"/>
      <c r="F167" s="21"/>
      <c r="G167" s="130"/>
      <c r="H167" s="130"/>
      <c r="I167" s="142"/>
      <c r="J167" s="143"/>
      <c r="K167" s="21"/>
      <c r="L167" s="119"/>
      <c r="M167" s="120"/>
      <c r="N167" s="22" t="str">
        <f>IFERROR(VLOOKUP(L167,受講料!$A$1:$B$2,2,FALSE),"")</f>
        <v/>
      </c>
      <c r="O167" s="10" t="s">
        <v>16</v>
      </c>
    </row>
    <row r="168" spans="1:15" ht="28.5" customHeight="1">
      <c r="A168" s="3">
        <v>145</v>
      </c>
      <c r="B168" s="14"/>
      <c r="C168" s="18"/>
      <c r="D168" s="17" t="s">
        <v>39</v>
      </c>
      <c r="E168" s="23"/>
      <c r="F168" s="21"/>
      <c r="G168" s="130"/>
      <c r="H168" s="130"/>
      <c r="I168" s="142"/>
      <c r="J168" s="143"/>
      <c r="K168" s="21"/>
      <c r="L168" s="119"/>
      <c r="M168" s="120"/>
      <c r="N168" s="22" t="str">
        <f>IFERROR(VLOOKUP(L168,受講料!$A$1:$B$2,2,FALSE),"")</f>
        <v/>
      </c>
      <c r="O168" s="10" t="s">
        <v>16</v>
      </c>
    </row>
    <row r="169" spans="1:15" ht="28.5" customHeight="1">
      <c r="A169" s="3">
        <v>146</v>
      </c>
      <c r="B169" s="14"/>
      <c r="C169" s="18"/>
      <c r="D169" s="17" t="s">
        <v>39</v>
      </c>
      <c r="E169" s="23"/>
      <c r="F169" s="21"/>
      <c r="G169" s="130"/>
      <c r="H169" s="130"/>
      <c r="I169" s="142"/>
      <c r="J169" s="143"/>
      <c r="K169" s="21"/>
      <c r="L169" s="119"/>
      <c r="M169" s="120"/>
      <c r="N169" s="22" t="str">
        <f>IFERROR(VLOOKUP(L169,受講料!$A$1:$B$2,2,FALSE),"")</f>
        <v/>
      </c>
      <c r="O169" s="10" t="s">
        <v>16</v>
      </c>
    </row>
    <row r="170" spans="1:15" ht="28.5" customHeight="1">
      <c r="A170" s="3">
        <v>147</v>
      </c>
      <c r="B170" s="14"/>
      <c r="C170" s="18"/>
      <c r="D170" s="17" t="s">
        <v>39</v>
      </c>
      <c r="E170" s="23"/>
      <c r="F170" s="21"/>
      <c r="G170" s="130"/>
      <c r="H170" s="130"/>
      <c r="I170" s="142"/>
      <c r="J170" s="143"/>
      <c r="K170" s="21"/>
      <c r="L170" s="119"/>
      <c r="M170" s="120"/>
      <c r="N170" s="22" t="str">
        <f>IFERROR(VLOOKUP(L170,受講料!$A$1:$B$2,2,FALSE),"")</f>
        <v/>
      </c>
      <c r="O170" s="10" t="s">
        <v>16</v>
      </c>
    </row>
    <row r="171" spans="1:15" ht="28.5" customHeight="1">
      <c r="A171" s="3">
        <v>148</v>
      </c>
      <c r="B171" s="14"/>
      <c r="C171" s="18"/>
      <c r="D171" s="17" t="s">
        <v>39</v>
      </c>
      <c r="E171" s="23"/>
      <c r="F171" s="21"/>
      <c r="G171" s="130"/>
      <c r="H171" s="130"/>
      <c r="I171" s="142"/>
      <c r="J171" s="143"/>
      <c r="K171" s="21"/>
      <c r="L171" s="119"/>
      <c r="M171" s="120"/>
      <c r="N171" s="22" t="str">
        <f>IFERROR(VLOOKUP(L171,受講料!$A$1:$B$2,2,FALSE),"")</f>
        <v/>
      </c>
      <c r="O171" s="10" t="s">
        <v>16</v>
      </c>
    </row>
    <row r="172" spans="1:15" ht="28.5" customHeight="1">
      <c r="A172" s="3">
        <v>149</v>
      </c>
      <c r="B172" s="14"/>
      <c r="C172" s="18"/>
      <c r="D172" s="17" t="s">
        <v>39</v>
      </c>
      <c r="E172" s="23"/>
      <c r="F172" s="21"/>
      <c r="G172" s="130"/>
      <c r="H172" s="130"/>
      <c r="I172" s="142"/>
      <c r="J172" s="143"/>
      <c r="K172" s="21"/>
      <c r="L172" s="119"/>
      <c r="M172" s="120"/>
      <c r="N172" s="22" t="str">
        <f>IFERROR(VLOOKUP(L172,受講料!$A$1:$B$2,2,FALSE),"")</f>
        <v/>
      </c>
      <c r="O172" s="10" t="s">
        <v>16</v>
      </c>
    </row>
    <row r="173" spans="1:15" ht="28.5" customHeight="1">
      <c r="A173" s="3">
        <v>150</v>
      </c>
      <c r="B173" s="14"/>
      <c r="C173" s="18"/>
      <c r="D173" s="17" t="s">
        <v>39</v>
      </c>
      <c r="E173" s="23"/>
      <c r="F173" s="21"/>
      <c r="G173" s="130"/>
      <c r="H173" s="130"/>
      <c r="I173" s="142"/>
      <c r="J173" s="143"/>
      <c r="K173" s="21"/>
      <c r="L173" s="119"/>
      <c r="M173" s="120"/>
      <c r="N173" s="22" t="str">
        <f>IFERROR(VLOOKUP(L173,受講料!$A$1:$B$2,2,FALSE),"")</f>
        <v/>
      </c>
      <c r="O173" s="10" t="s">
        <v>16</v>
      </c>
    </row>
    <row r="174" spans="1:15" ht="28.5" customHeight="1">
      <c r="A174" s="3">
        <v>151</v>
      </c>
      <c r="B174" s="14"/>
      <c r="C174" s="18"/>
      <c r="D174" s="17" t="s">
        <v>39</v>
      </c>
      <c r="E174" s="23"/>
      <c r="F174" s="21"/>
      <c r="G174" s="130"/>
      <c r="H174" s="130"/>
      <c r="I174" s="142"/>
      <c r="J174" s="143"/>
      <c r="K174" s="21"/>
      <c r="L174" s="119"/>
      <c r="M174" s="120"/>
      <c r="N174" s="22" t="str">
        <f>IFERROR(VLOOKUP(L174,受講料!$A$1:$B$2,2,FALSE),"")</f>
        <v/>
      </c>
      <c r="O174" s="10" t="s">
        <v>16</v>
      </c>
    </row>
    <row r="175" spans="1:15" ht="28.5" customHeight="1">
      <c r="A175" s="3">
        <v>152</v>
      </c>
      <c r="B175" s="14"/>
      <c r="C175" s="18"/>
      <c r="D175" s="17" t="s">
        <v>39</v>
      </c>
      <c r="E175" s="23"/>
      <c r="F175" s="21"/>
      <c r="G175" s="130"/>
      <c r="H175" s="130"/>
      <c r="I175" s="142"/>
      <c r="J175" s="143"/>
      <c r="K175" s="21"/>
      <c r="L175" s="119"/>
      <c r="M175" s="120"/>
      <c r="N175" s="22" t="str">
        <f>IFERROR(VLOOKUP(L175,受講料!$A$1:$B$2,2,FALSE),"")</f>
        <v/>
      </c>
      <c r="O175" s="10" t="s">
        <v>16</v>
      </c>
    </row>
    <row r="176" spans="1:15" ht="28.5" customHeight="1">
      <c r="A176" s="3">
        <v>153</v>
      </c>
      <c r="B176" s="14"/>
      <c r="C176" s="18"/>
      <c r="D176" s="17" t="s">
        <v>39</v>
      </c>
      <c r="E176" s="23"/>
      <c r="F176" s="21"/>
      <c r="G176" s="130"/>
      <c r="H176" s="130"/>
      <c r="I176" s="142"/>
      <c r="J176" s="143"/>
      <c r="K176" s="21"/>
      <c r="L176" s="119"/>
      <c r="M176" s="120"/>
      <c r="N176" s="22" t="str">
        <f>IFERROR(VLOOKUP(L176,受講料!$A$1:$B$2,2,FALSE),"")</f>
        <v/>
      </c>
      <c r="O176" s="10" t="s">
        <v>16</v>
      </c>
    </row>
    <row r="177" spans="1:15" ht="28.5" customHeight="1">
      <c r="A177" s="3">
        <v>154</v>
      </c>
      <c r="B177" s="14"/>
      <c r="C177" s="18"/>
      <c r="D177" s="17" t="s">
        <v>39</v>
      </c>
      <c r="E177" s="23"/>
      <c r="F177" s="21"/>
      <c r="G177" s="130"/>
      <c r="H177" s="130"/>
      <c r="I177" s="142"/>
      <c r="J177" s="143"/>
      <c r="K177" s="21"/>
      <c r="L177" s="119"/>
      <c r="M177" s="120"/>
      <c r="N177" s="22" t="str">
        <f>IFERROR(VLOOKUP(L177,受講料!$A$1:$B$2,2,FALSE),"")</f>
        <v/>
      </c>
      <c r="O177" s="10" t="s">
        <v>16</v>
      </c>
    </row>
    <row r="178" spans="1:15" ht="28.5" customHeight="1">
      <c r="A178" s="3">
        <v>155</v>
      </c>
      <c r="B178" s="14"/>
      <c r="C178" s="18"/>
      <c r="D178" s="17" t="s">
        <v>39</v>
      </c>
      <c r="E178" s="23"/>
      <c r="F178" s="21"/>
      <c r="G178" s="130"/>
      <c r="H178" s="130"/>
      <c r="I178" s="142"/>
      <c r="J178" s="143"/>
      <c r="K178" s="21"/>
      <c r="L178" s="119"/>
      <c r="M178" s="120"/>
      <c r="N178" s="22" t="str">
        <f>IFERROR(VLOOKUP(L178,受講料!$A$1:$B$2,2,FALSE),"")</f>
        <v/>
      </c>
      <c r="O178" s="10" t="s">
        <v>16</v>
      </c>
    </row>
    <row r="179" spans="1:15" ht="28.5" customHeight="1">
      <c r="A179" s="3">
        <v>156</v>
      </c>
      <c r="B179" s="14"/>
      <c r="C179" s="18"/>
      <c r="D179" s="16" t="s">
        <v>39</v>
      </c>
      <c r="E179" s="23"/>
      <c r="F179" s="21"/>
      <c r="G179" s="130"/>
      <c r="H179" s="130"/>
      <c r="I179" s="142"/>
      <c r="J179" s="143"/>
      <c r="K179" s="21"/>
      <c r="L179" s="119"/>
      <c r="M179" s="120"/>
      <c r="N179" s="22" t="str">
        <f>IFERROR(VLOOKUP(L179,受講料!$A$1:$B$2,2,FALSE),"")</f>
        <v/>
      </c>
      <c r="O179" s="10" t="s">
        <v>16</v>
      </c>
    </row>
    <row r="180" spans="1:15" ht="28.5" customHeight="1">
      <c r="A180" s="3">
        <v>157</v>
      </c>
      <c r="B180" s="24"/>
      <c r="C180" s="25"/>
      <c r="D180" s="16" t="s">
        <v>39</v>
      </c>
      <c r="E180" s="26"/>
      <c r="F180" s="27"/>
      <c r="G180" s="130"/>
      <c r="H180" s="130"/>
      <c r="I180" s="147"/>
      <c r="J180" s="148"/>
      <c r="K180" s="21"/>
      <c r="L180" s="119"/>
      <c r="M180" s="120"/>
      <c r="N180" s="22" t="str">
        <f>IFERROR(VLOOKUP(L180,受講料!$A$1:$B$2,2,FALSE),"")</f>
        <v/>
      </c>
      <c r="O180" s="10" t="s">
        <v>16</v>
      </c>
    </row>
    <row r="181" spans="1:15" ht="28.5" customHeight="1">
      <c r="A181" s="3">
        <v>158</v>
      </c>
      <c r="B181" s="14"/>
      <c r="C181" s="19"/>
      <c r="D181" s="15" t="s">
        <v>39</v>
      </c>
      <c r="E181" s="23"/>
      <c r="F181" s="21"/>
      <c r="G181" s="130"/>
      <c r="H181" s="130"/>
      <c r="I181" s="142"/>
      <c r="J181" s="143"/>
      <c r="K181" s="21"/>
      <c r="L181" s="119"/>
      <c r="M181" s="120"/>
      <c r="N181" s="22" t="str">
        <f>IFERROR(VLOOKUP(L181,受講料!$A$1:$B$2,2,FALSE),"")</f>
        <v/>
      </c>
      <c r="O181" s="10" t="s">
        <v>16</v>
      </c>
    </row>
    <row r="182" spans="1:15" ht="28.5" customHeight="1">
      <c r="A182" s="3">
        <v>159</v>
      </c>
      <c r="B182" s="14"/>
      <c r="C182" s="20"/>
      <c r="D182" s="17" t="s">
        <v>39</v>
      </c>
      <c r="E182" s="23"/>
      <c r="F182" s="21"/>
      <c r="G182" s="130"/>
      <c r="H182" s="130"/>
      <c r="I182" s="142"/>
      <c r="J182" s="143"/>
      <c r="K182" s="21"/>
      <c r="L182" s="119"/>
      <c r="M182" s="120"/>
      <c r="N182" s="22" t="str">
        <f>IFERROR(VLOOKUP(L182,受講料!$A$1:$B$2,2,FALSE),"")</f>
        <v/>
      </c>
      <c r="O182" s="10" t="s">
        <v>16</v>
      </c>
    </row>
    <row r="183" spans="1:15" ht="28.5" customHeight="1">
      <c r="A183" s="3">
        <v>160</v>
      </c>
      <c r="B183" s="14"/>
      <c r="C183" s="18"/>
      <c r="D183" s="17" t="s">
        <v>39</v>
      </c>
      <c r="E183" s="23"/>
      <c r="F183" s="21"/>
      <c r="G183" s="130"/>
      <c r="H183" s="130"/>
      <c r="I183" s="142"/>
      <c r="J183" s="143"/>
      <c r="K183" s="21"/>
      <c r="L183" s="119"/>
      <c r="M183" s="120"/>
      <c r="N183" s="22" t="str">
        <f>IFERROR(VLOOKUP(L183,受講料!$A$1:$B$2,2,FALSE),"")</f>
        <v/>
      </c>
      <c r="O183" s="10" t="s">
        <v>16</v>
      </c>
    </row>
    <row r="184" spans="1:15" ht="28.5" customHeight="1">
      <c r="A184" s="3">
        <v>161</v>
      </c>
      <c r="B184" s="14"/>
      <c r="C184" s="18"/>
      <c r="D184" s="17" t="s">
        <v>39</v>
      </c>
      <c r="E184" s="23"/>
      <c r="F184" s="21"/>
      <c r="G184" s="130"/>
      <c r="H184" s="130"/>
      <c r="I184" s="142"/>
      <c r="J184" s="143"/>
      <c r="K184" s="21"/>
      <c r="L184" s="119"/>
      <c r="M184" s="120"/>
      <c r="N184" s="22" t="str">
        <f>IFERROR(VLOOKUP(L184,受講料!$A$1:$B$2,2,FALSE),"")</f>
        <v/>
      </c>
      <c r="O184" s="10" t="s">
        <v>16</v>
      </c>
    </row>
    <row r="185" spans="1:15" ht="28.5" customHeight="1">
      <c r="A185" s="3">
        <v>162</v>
      </c>
      <c r="B185" s="14"/>
      <c r="C185" s="18"/>
      <c r="D185" s="17" t="s">
        <v>39</v>
      </c>
      <c r="E185" s="23"/>
      <c r="F185" s="21"/>
      <c r="G185" s="130"/>
      <c r="H185" s="130"/>
      <c r="I185" s="142"/>
      <c r="J185" s="143"/>
      <c r="K185" s="21"/>
      <c r="L185" s="119"/>
      <c r="M185" s="120"/>
      <c r="N185" s="22" t="str">
        <f>IFERROR(VLOOKUP(L185,受講料!$A$1:$B$2,2,FALSE),"")</f>
        <v/>
      </c>
      <c r="O185" s="10" t="s">
        <v>16</v>
      </c>
    </row>
    <row r="186" spans="1:15" ht="28.5" customHeight="1">
      <c r="A186" s="3">
        <v>163</v>
      </c>
      <c r="B186" s="14"/>
      <c r="C186" s="18"/>
      <c r="D186" s="17" t="s">
        <v>39</v>
      </c>
      <c r="E186" s="23"/>
      <c r="F186" s="21"/>
      <c r="G186" s="130"/>
      <c r="H186" s="130"/>
      <c r="I186" s="142"/>
      <c r="J186" s="143"/>
      <c r="K186" s="21"/>
      <c r="L186" s="119"/>
      <c r="M186" s="120"/>
      <c r="N186" s="22" t="str">
        <f>IFERROR(VLOOKUP(L186,受講料!$A$1:$B$2,2,FALSE),"")</f>
        <v/>
      </c>
      <c r="O186" s="10" t="s">
        <v>16</v>
      </c>
    </row>
    <row r="187" spans="1:15" ht="28.5" customHeight="1">
      <c r="A187" s="3">
        <v>164</v>
      </c>
      <c r="B187" s="14"/>
      <c r="C187" s="18"/>
      <c r="D187" s="17" t="s">
        <v>39</v>
      </c>
      <c r="E187" s="23"/>
      <c r="F187" s="21"/>
      <c r="G187" s="130"/>
      <c r="H187" s="130"/>
      <c r="I187" s="142"/>
      <c r="J187" s="143"/>
      <c r="K187" s="21"/>
      <c r="L187" s="119"/>
      <c r="M187" s="120"/>
      <c r="N187" s="22" t="str">
        <f>IFERROR(VLOOKUP(L187,受講料!$A$1:$B$2,2,FALSE),"")</f>
        <v/>
      </c>
      <c r="O187" s="10" t="s">
        <v>16</v>
      </c>
    </row>
    <row r="188" spans="1:15" ht="28.5" customHeight="1">
      <c r="A188" s="3">
        <v>165</v>
      </c>
      <c r="B188" s="14"/>
      <c r="C188" s="18"/>
      <c r="D188" s="17" t="s">
        <v>39</v>
      </c>
      <c r="E188" s="23"/>
      <c r="F188" s="21"/>
      <c r="G188" s="130"/>
      <c r="H188" s="130"/>
      <c r="I188" s="142"/>
      <c r="J188" s="143"/>
      <c r="K188" s="21"/>
      <c r="L188" s="119"/>
      <c r="M188" s="120"/>
      <c r="N188" s="22" t="str">
        <f>IFERROR(VLOOKUP(L188,受講料!$A$1:$B$2,2,FALSE),"")</f>
        <v/>
      </c>
      <c r="O188" s="10" t="s">
        <v>16</v>
      </c>
    </row>
    <row r="189" spans="1:15" ht="28.5" customHeight="1">
      <c r="A189" s="3">
        <v>166</v>
      </c>
      <c r="B189" s="14"/>
      <c r="C189" s="18"/>
      <c r="D189" s="17" t="s">
        <v>39</v>
      </c>
      <c r="E189" s="23"/>
      <c r="F189" s="21"/>
      <c r="G189" s="130"/>
      <c r="H189" s="130"/>
      <c r="I189" s="142"/>
      <c r="J189" s="143"/>
      <c r="K189" s="21"/>
      <c r="L189" s="119"/>
      <c r="M189" s="120"/>
      <c r="N189" s="22" t="str">
        <f>IFERROR(VLOOKUP(L189,受講料!$A$1:$B$2,2,FALSE),"")</f>
        <v/>
      </c>
      <c r="O189" s="10" t="s">
        <v>16</v>
      </c>
    </row>
    <row r="190" spans="1:15" ht="28.5" customHeight="1">
      <c r="A190" s="3">
        <v>167</v>
      </c>
      <c r="B190" s="14"/>
      <c r="C190" s="18"/>
      <c r="D190" s="17" t="s">
        <v>39</v>
      </c>
      <c r="E190" s="23"/>
      <c r="F190" s="21"/>
      <c r="G190" s="130"/>
      <c r="H190" s="130"/>
      <c r="I190" s="142"/>
      <c r="J190" s="143"/>
      <c r="K190" s="21"/>
      <c r="L190" s="119"/>
      <c r="M190" s="120"/>
      <c r="N190" s="22" t="str">
        <f>IFERROR(VLOOKUP(L190,受講料!$A$1:$B$2,2,FALSE),"")</f>
        <v/>
      </c>
      <c r="O190" s="10" t="s">
        <v>16</v>
      </c>
    </row>
    <row r="191" spans="1:15" ht="28.5" customHeight="1">
      <c r="A191" s="3">
        <v>168</v>
      </c>
      <c r="B191" s="14"/>
      <c r="C191" s="18"/>
      <c r="D191" s="17" t="s">
        <v>39</v>
      </c>
      <c r="E191" s="23"/>
      <c r="F191" s="21"/>
      <c r="G191" s="130"/>
      <c r="H191" s="130"/>
      <c r="I191" s="142"/>
      <c r="J191" s="143"/>
      <c r="K191" s="21"/>
      <c r="L191" s="119"/>
      <c r="M191" s="120"/>
      <c r="N191" s="22" t="str">
        <f>IFERROR(VLOOKUP(L191,受講料!$A$1:$B$2,2,FALSE),"")</f>
        <v/>
      </c>
      <c r="O191" s="10" t="s">
        <v>16</v>
      </c>
    </row>
    <row r="192" spans="1:15" ht="28.5" customHeight="1">
      <c r="A192" s="3">
        <v>169</v>
      </c>
      <c r="B192" s="14"/>
      <c r="C192" s="18"/>
      <c r="D192" s="17" t="s">
        <v>39</v>
      </c>
      <c r="E192" s="23"/>
      <c r="F192" s="21"/>
      <c r="G192" s="130"/>
      <c r="H192" s="130"/>
      <c r="I192" s="142"/>
      <c r="J192" s="143"/>
      <c r="K192" s="21"/>
      <c r="L192" s="119"/>
      <c r="M192" s="120"/>
      <c r="N192" s="22" t="str">
        <f>IFERROR(VLOOKUP(L192,受講料!$A$1:$B$2,2,FALSE),"")</f>
        <v/>
      </c>
      <c r="O192" s="10" t="s">
        <v>16</v>
      </c>
    </row>
    <row r="193" spans="1:15" ht="28.5" customHeight="1">
      <c r="A193" s="3">
        <v>170</v>
      </c>
      <c r="B193" s="14"/>
      <c r="C193" s="18"/>
      <c r="D193" s="17" t="s">
        <v>39</v>
      </c>
      <c r="E193" s="23"/>
      <c r="F193" s="21"/>
      <c r="G193" s="130"/>
      <c r="H193" s="130"/>
      <c r="I193" s="142"/>
      <c r="J193" s="143"/>
      <c r="K193" s="21"/>
      <c r="L193" s="119"/>
      <c r="M193" s="120"/>
      <c r="N193" s="22" t="str">
        <f>IFERROR(VLOOKUP(L193,受講料!$A$1:$B$2,2,FALSE),"")</f>
        <v/>
      </c>
      <c r="O193" s="10" t="s">
        <v>16</v>
      </c>
    </row>
    <row r="194" spans="1:15" ht="28.5" customHeight="1">
      <c r="A194" s="3">
        <v>171</v>
      </c>
      <c r="B194" s="14"/>
      <c r="C194" s="18"/>
      <c r="D194" s="17" t="s">
        <v>39</v>
      </c>
      <c r="E194" s="23"/>
      <c r="F194" s="21"/>
      <c r="G194" s="130"/>
      <c r="H194" s="130"/>
      <c r="I194" s="142"/>
      <c r="J194" s="143"/>
      <c r="K194" s="21"/>
      <c r="L194" s="119"/>
      <c r="M194" s="120"/>
      <c r="N194" s="22" t="str">
        <f>IFERROR(VLOOKUP(L194,受講料!$A$1:$B$2,2,FALSE),"")</f>
        <v/>
      </c>
      <c r="O194" s="10" t="s">
        <v>16</v>
      </c>
    </row>
    <row r="195" spans="1:15" ht="28.5" customHeight="1">
      <c r="A195" s="3">
        <v>172</v>
      </c>
      <c r="B195" s="14"/>
      <c r="C195" s="18"/>
      <c r="D195" s="17" t="s">
        <v>39</v>
      </c>
      <c r="E195" s="23"/>
      <c r="F195" s="21"/>
      <c r="G195" s="130"/>
      <c r="H195" s="130"/>
      <c r="I195" s="142"/>
      <c r="J195" s="143"/>
      <c r="K195" s="21"/>
      <c r="L195" s="119"/>
      <c r="M195" s="120"/>
      <c r="N195" s="22" t="str">
        <f>IFERROR(VLOOKUP(L195,受講料!$A$1:$B$2,2,FALSE),"")</f>
        <v/>
      </c>
      <c r="O195" s="10" t="s">
        <v>16</v>
      </c>
    </row>
    <row r="196" spans="1:15" ht="28.5" customHeight="1">
      <c r="A196" s="3">
        <v>173</v>
      </c>
      <c r="B196" s="14"/>
      <c r="C196" s="18"/>
      <c r="D196" s="17" t="s">
        <v>39</v>
      </c>
      <c r="E196" s="23"/>
      <c r="F196" s="21"/>
      <c r="G196" s="130"/>
      <c r="H196" s="130"/>
      <c r="I196" s="142"/>
      <c r="J196" s="143"/>
      <c r="K196" s="21"/>
      <c r="L196" s="119"/>
      <c r="M196" s="120"/>
      <c r="N196" s="22" t="str">
        <f>IFERROR(VLOOKUP(L196,受講料!$A$1:$B$2,2,FALSE),"")</f>
        <v/>
      </c>
      <c r="O196" s="10" t="s">
        <v>16</v>
      </c>
    </row>
    <row r="197" spans="1:15" ht="28.5" customHeight="1">
      <c r="A197" s="3">
        <v>174</v>
      </c>
      <c r="B197" s="14"/>
      <c r="C197" s="18"/>
      <c r="D197" s="17" t="s">
        <v>39</v>
      </c>
      <c r="E197" s="23"/>
      <c r="F197" s="21"/>
      <c r="G197" s="130"/>
      <c r="H197" s="130"/>
      <c r="I197" s="142"/>
      <c r="J197" s="143"/>
      <c r="K197" s="21"/>
      <c r="L197" s="119"/>
      <c r="M197" s="120"/>
      <c r="N197" s="22" t="str">
        <f>IFERROR(VLOOKUP(L197,受講料!$A$1:$B$2,2,FALSE),"")</f>
        <v/>
      </c>
      <c r="O197" s="10" t="s">
        <v>16</v>
      </c>
    </row>
    <row r="198" spans="1:15" ht="28.5" customHeight="1">
      <c r="A198" s="3">
        <v>175</v>
      </c>
      <c r="B198" s="14"/>
      <c r="C198" s="18"/>
      <c r="D198" s="17" t="s">
        <v>39</v>
      </c>
      <c r="E198" s="23"/>
      <c r="F198" s="21"/>
      <c r="G198" s="130"/>
      <c r="H198" s="130"/>
      <c r="I198" s="142"/>
      <c r="J198" s="143"/>
      <c r="K198" s="21"/>
      <c r="L198" s="119"/>
      <c r="M198" s="120"/>
      <c r="N198" s="22" t="str">
        <f>IFERROR(VLOOKUP(L198,受講料!$A$1:$B$2,2,FALSE),"")</f>
        <v/>
      </c>
      <c r="O198" s="10" t="s">
        <v>16</v>
      </c>
    </row>
    <row r="199" spans="1:15" ht="28.5" customHeight="1">
      <c r="A199" s="3">
        <v>176</v>
      </c>
      <c r="B199" s="14"/>
      <c r="C199" s="18"/>
      <c r="D199" s="16" t="s">
        <v>39</v>
      </c>
      <c r="E199" s="23"/>
      <c r="F199" s="21"/>
      <c r="G199" s="130"/>
      <c r="H199" s="130"/>
      <c r="I199" s="142"/>
      <c r="J199" s="143"/>
      <c r="K199" s="21"/>
      <c r="L199" s="119"/>
      <c r="M199" s="120"/>
      <c r="N199" s="22" t="str">
        <f>IFERROR(VLOOKUP(L199,受講料!$A$1:$B$2,2,FALSE),"")</f>
        <v/>
      </c>
      <c r="O199" s="10" t="s">
        <v>16</v>
      </c>
    </row>
    <row r="200" spans="1:15" ht="28.5" customHeight="1">
      <c r="A200" s="3">
        <v>177</v>
      </c>
      <c r="B200" s="14"/>
      <c r="C200" s="19"/>
      <c r="D200" s="15" t="s">
        <v>39</v>
      </c>
      <c r="E200" s="23"/>
      <c r="F200" s="21"/>
      <c r="G200" s="130"/>
      <c r="H200" s="130"/>
      <c r="I200" s="142"/>
      <c r="J200" s="143"/>
      <c r="K200" s="21"/>
      <c r="L200" s="119"/>
      <c r="M200" s="120"/>
      <c r="N200" s="22" t="str">
        <f>IFERROR(VLOOKUP(L200,受講料!$A$1:$B$2,2,FALSE),"")</f>
        <v/>
      </c>
      <c r="O200" s="10" t="s">
        <v>16</v>
      </c>
    </row>
    <row r="201" spans="1:15" ht="28.5" customHeight="1">
      <c r="A201" s="3">
        <v>178</v>
      </c>
      <c r="B201" s="14"/>
      <c r="C201" s="20"/>
      <c r="D201" s="17" t="s">
        <v>39</v>
      </c>
      <c r="E201" s="23"/>
      <c r="F201" s="21"/>
      <c r="G201" s="130"/>
      <c r="H201" s="130"/>
      <c r="I201" s="142"/>
      <c r="J201" s="143"/>
      <c r="K201" s="21"/>
      <c r="L201" s="119"/>
      <c r="M201" s="120"/>
      <c r="N201" s="22" t="str">
        <f>IFERROR(VLOOKUP(L201,受講料!$A$1:$B$2,2,FALSE),"")</f>
        <v/>
      </c>
      <c r="O201" s="10" t="s">
        <v>16</v>
      </c>
    </row>
    <row r="202" spans="1:15" ht="28.5" customHeight="1">
      <c r="A202" s="3">
        <v>179</v>
      </c>
      <c r="B202" s="14"/>
      <c r="C202" s="18"/>
      <c r="D202" s="17" t="s">
        <v>39</v>
      </c>
      <c r="E202" s="23"/>
      <c r="F202" s="21"/>
      <c r="G202" s="130"/>
      <c r="H202" s="130"/>
      <c r="I202" s="142"/>
      <c r="J202" s="143"/>
      <c r="K202" s="21"/>
      <c r="L202" s="119"/>
      <c r="M202" s="120"/>
      <c r="N202" s="22" t="str">
        <f>IFERROR(VLOOKUP(L202,受講料!$A$1:$B$2,2,FALSE),"")</f>
        <v/>
      </c>
      <c r="O202" s="10" t="s">
        <v>16</v>
      </c>
    </row>
    <row r="203" spans="1:15" ht="28.5" customHeight="1">
      <c r="A203" s="3">
        <v>180</v>
      </c>
      <c r="B203" s="14"/>
      <c r="C203" s="18"/>
      <c r="D203" s="17" t="s">
        <v>39</v>
      </c>
      <c r="E203" s="23"/>
      <c r="F203" s="21"/>
      <c r="G203" s="130"/>
      <c r="H203" s="130"/>
      <c r="I203" s="142"/>
      <c r="J203" s="143"/>
      <c r="K203" s="21"/>
      <c r="L203" s="119"/>
      <c r="M203" s="120"/>
      <c r="N203" s="22" t="str">
        <f>IFERROR(VLOOKUP(L203,受講料!$A$1:$B$2,2,FALSE),"")</f>
        <v/>
      </c>
      <c r="O203" s="10" t="s">
        <v>16</v>
      </c>
    </row>
    <row r="204" spans="1:15" ht="28.5" customHeight="1">
      <c r="A204" s="3">
        <v>181</v>
      </c>
      <c r="B204" s="14"/>
      <c r="C204" s="18"/>
      <c r="D204" s="17" t="s">
        <v>39</v>
      </c>
      <c r="E204" s="23"/>
      <c r="F204" s="21"/>
      <c r="G204" s="130"/>
      <c r="H204" s="130"/>
      <c r="I204" s="142"/>
      <c r="J204" s="143"/>
      <c r="K204" s="21"/>
      <c r="L204" s="119"/>
      <c r="M204" s="120"/>
      <c r="N204" s="22" t="str">
        <f>IFERROR(VLOOKUP(L204,受講料!$A$1:$B$2,2,FALSE),"")</f>
        <v/>
      </c>
      <c r="O204" s="10" t="s">
        <v>16</v>
      </c>
    </row>
    <row r="205" spans="1:15" ht="28.5" customHeight="1">
      <c r="A205" s="3">
        <v>182</v>
      </c>
      <c r="B205" s="14"/>
      <c r="C205" s="18"/>
      <c r="D205" s="17" t="s">
        <v>39</v>
      </c>
      <c r="E205" s="23"/>
      <c r="F205" s="21"/>
      <c r="G205" s="130"/>
      <c r="H205" s="130"/>
      <c r="I205" s="142"/>
      <c r="J205" s="143"/>
      <c r="K205" s="21"/>
      <c r="L205" s="119"/>
      <c r="M205" s="120"/>
      <c r="N205" s="22" t="str">
        <f>IFERROR(VLOOKUP(L205,受講料!$A$1:$B$2,2,FALSE),"")</f>
        <v/>
      </c>
      <c r="O205" s="10" t="s">
        <v>16</v>
      </c>
    </row>
    <row r="206" spans="1:15" ht="28.5" customHeight="1">
      <c r="A206" s="3">
        <v>183</v>
      </c>
      <c r="B206" s="14"/>
      <c r="C206" s="18"/>
      <c r="D206" s="17" t="s">
        <v>39</v>
      </c>
      <c r="E206" s="23"/>
      <c r="F206" s="21"/>
      <c r="G206" s="130"/>
      <c r="H206" s="130"/>
      <c r="I206" s="142"/>
      <c r="J206" s="143"/>
      <c r="K206" s="21"/>
      <c r="L206" s="119"/>
      <c r="M206" s="120"/>
      <c r="N206" s="22" t="str">
        <f>IFERROR(VLOOKUP(L206,受講料!$A$1:$B$2,2,FALSE),"")</f>
        <v/>
      </c>
      <c r="O206" s="10" t="s">
        <v>16</v>
      </c>
    </row>
    <row r="207" spans="1:15" ht="28.5" customHeight="1">
      <c r="A207" s="3">
        <v>184</v>
      </c>
      <c r="B207" s="14"/>
      <c r="C207" s="18"/>
      <c r="D207" s="17" t="s">
        <v>39</v>
      </c>
      <c r="E207" s="23"/>
      <c r="F207" s="21"/>
      <c r="G207" s="130"/>
      <c r="H207" s="130"/>
      <c r="I207" s="142"/>
      <c r="J207" s="143"/>
      <c r="K207" s="21"/>
      <c r="L207" s="119"/>
      <c r="M207" s="120"/>
      <c r="N207" s="22" t="str">
        <f>IFERROR(VLOOKUP(L207,受講料!$A$1:$B$2,2,FALSE),"")</f>
        <v/>
      </c>
      <c r="O207" s="10" t="s">
        <v>16</v>
      </c>
    </row>
    <row r="208" spans="1:15" ht="28.5" customHeight="1">
      <c r="A208" s="3">
        <v>185</v>
      </c>
      <c r="B208" s="14"/>
      <c r="C208" s="18"/>
      <c r="D208" s="17" t="s">
        <v>39</v>
      </c>
      <c r="E208" s="23"/>
      <c r="F208" s="21"/>
      <c r="G208" s="130"/>
      <c r="H208" s="130"/>
      <c r="I208" s="142"/>
      <c r="J208" s="143"/>
      <c r="K208" s="21"/>
      <c r="L208" s="119"/>
      <c r="M208" s="120"/>
      <c r="N208" s="22" t="str">
        <f>IFERROR(VLOOKUP(L208,受講料!$A$1:$B$2,2,FALSE),"")</f>
        <v/>
      </c>
      <c r="O208" s="10" t="s">
        <v>16</v>
      </c>
    </row>
    <row r="209" spans="1:15" ht="28.5" customHeight="1">
      <c r="A209" s="3">
        <v>186</v>
      </c>
      <c r="B209" s="14"/>
      <c r="C209" s="18"/>
      <c r="D209" s="17" t="s">
        <v>39</v>
      </c>
      <c r="E209" s="23"/>
      <c r="F209" s="21"/>
      <c r="G209" s="130"/>
      <c r="H209" s="130"/>
      <c r="I209" s="142"/>
      <c r="J209" s="143"/>
      <c r="K209" s="21"/>
      <c r="L209" s="119"/>
      <c r="M209" s="120"/>
      <c r="N209" s="22" t="str">
        <f>IFERROR(VLOOKUP(L209,受講料!$A$1:$B$2,2,FALSE),"")</f>
        <v/>
      </c>
      <c r="O209" s="10" t="s">
        <v>16</v>
      </c>
    </row>
    <row r="210" spans="1:15" ht="28.5" customHeight="1">
      <c r="A210" s="3">
        <v>187</v>
      </c>
      <c r="B210" s="14"/>
      <c r="C210" s="18"/>
      <c r="D210" s="17" t="s">
        <v>39</v>
      </c>
      <c r="E210" s="23"/>
      <c r="F210" s="21"/>
      <c r="G210" s="130"/>
      <c r="H210" s="130"/>
      <c r="I210" s="142"/>
      <c r="J210" s="143"/>
      <c r="K210" s="21"/>
      <c r="L210" s="119"/>
      <c r="M210" s="120"/>
      <c r="N210" s="22" t="str">
        <f>IFERROR(VLOOKUP(L210,受講料!$A$1:$B$2,2,FALSE),"")</f>
        <v/>
      </c>
      <c r="O210" s="10" t="s">
        <v>16</v>
      </c>
    </row>
    <row r="211" spans="1:15" ht="28.5" customHeight="1">
      <c r="A211" s="3">
        <v>188</v>
      </c>
      <c r="B211" s="14"/>
      <c r="C211" s="18"/>
      <c r="D211" s="17" t="s">
        <v>39</v>
      </c>
      <c r="E211" s="23"/>
      <c r="F211" s="21"/>
      <c r="G211" s="130"/>
      <c r="H211" s="130"/>
      <c r="I211" s="142"/>
      <c r="J211" s="143"/>
      <c r="K211" s="21"/>
      <c r="L211" s="119"/>
      <c r="M211" s="120"/>
      <c r="N211" s="22" t="str">
        <f>IFERROR(VLOOKUP(L211,受講料!$A$1:$B$2,2,FALSE),"")</f>
        <v/>
      </c>
      <c r="O211" s="10" t="s">
        <v>16</v>
      </c>
    </row>
    <row r="212" spans="1:15" ht="28.5" customHeight="1">
      <c r="A212" s="3">
        <v>189</v>
      </c>
      <c r="B212" s="14"/>
      <c r="C212" s="18"/>
      <c r="D212" s="17" t="s">
        <v>39</v>
      </c>
      <c r="E212" s="23"/>
      <c r="F212" s="21"/>
      <c r="G212" s="130"/>
      <c r="H212" s="130"/>
      <c r="I212" s="142"/>
      <c r="J212" s="143"/>
      <c r="K212" s="21"/>
      <c r="L212" s="119"/>
      <c r="M212" s="120"/>
      <c r="N212" s="22" t="str">
        <f>IFERROR(VLOOKUP(L212,受講料!$A$1:$B$2,2,FALSE),"")</f>
        <v/>
      </c>
      <c r="O212" s="10" t="s">
        <v>16</v>
      </c>
    </row>
    <row r="213" spans="1:15" ht="28.5" customHeight="1">
      <c r="A213" s="3">
        <v>190</v>
      </c>
      <c r="B213" s="14"/>
      <c r="C213" s="18"/>
      <c r="D213" s="17" t="s">
        <v>39</v>
      </c>
      <c r="E213" s="23"/>
      <c r="F213" s="21"/>
      <c r="G213" s="130"/>
      <c r="H213" s="130"/>
      <c r="I213" s="142"/>
      <c r="J213" s="143"/>
      <c r="K213" s="21"/>
      <c r="L213" s="119"/>
      <c r="M213" s="120"/>
      <c r="N213" s="22" t="str">
        <f>IFERROR(VLOOKUP(L213,受講料!$A$1:$B$2,2,FALSE),"")</f>
        <v/>
      </c>
      <c r="O213" s="10" t="s">
        <v>16</v>
      </c>
    </row>
    <row r="214" spans="1:15" ht="28.5" customHeight="1">
      <c r="A214" s="3">
        <v>191</v>
      </c>
      <c r="B214" s="14"/>
      <c r="C214" s="18"/>
      <c r="D214" s="17" t="s">
        <v>39</v>
      </c>
      <c r="E214" s="23"/>
      <c r="F214" s="21"/>
      <c r="G214" s="130"/>
      <c r="H214" s="130"/>
      <c r="I214" s="142"/>
      <c r="J214" s="143"/>
      <c r="K214" s="21"/>
      <c r="L214" s="119"/>
      <c r="M214" s="120"/>
      <c r="N214" s="22" t="str">
        <f>IFERROR(VLOOKUP(L214,受講料!$A$1:$B$2,2,FALSE),"")</f>
        <v/>
      </c>
      <c r="O214" s="10" t="s">
        <v>16</v>
      </c>
    </row>
    <row r="215" spans="1:15" ht="28.5" customHeight="1">
      <c r="A215" s="3">
        <v>192</v>
      </c>
      <c r="B215" s="14"/>
      <c r="C215" s="18"/>
      <c r="D215" s="17" t="s">
        <v>39</v>
      </c>
      <c r="E215" s="23"/>
      <c r="F215" s="21"/>
      <c r="G215" s="130"/>
      <c r="H215" s="130"/>
      <c r="I215" s="142"/>
      <c r="J215" s="143"/>
      <c r="K215" s="21"/>
      <c r="L215" s="119"/>
      <c r="M215" s="120"/>
      <c r="N215" s="22" t="str">
        <f>IFERROR(VLOOKUP(L215,受講料!$A$1:$B$2,2,FALSE),"")</f>
        <v/>
      </c>
      <c r="O215" s="10" t="s">
        <v>16</v>
      </c>
    </row>
    <row r="216" spans="1:15" ht="28.5" customHeight="1">
      <c r="A216" s="3">
        <v>193</v>
      </c>
      <c r="B216" s="14"/>
      <c r="C216" s="18"/>
      <c r="D216" s="17" t="s">
        <v>39</v>
      </c>
      <c r="E216" s="23"/>
      <c r="F216" s="21"/>
      <c r="G216" s="130"/>
      <c r="H216" s="130"/>
      <c r="I216" s="142"/>
      <c r="J216" s="143"/>
      <c r="K216" s="21"/>
      <c r="L216" s="119"/>
      <c r="M216" s="120"/>
      <c r="N216" s="22" t="str">
        <f>IFERROR(VLOOKUP(L216,受講料!$A$1:$B$2,2,FALSE),"")</f>
        <v/>
      </c>
      <c r="O216" s="10" t="s">
        <v>16</v>
      </c>
    </row>
    <row r="217" spans="1:15" ht="28.5" customHeight="1">
      <c r="A217" s="3">
        <v>194</v>
      </c>
      <c r="B217" s="14"/>
      <c r="C217" s="18"/>
      <c r="D217" s="17" t="s">
        <v>39</v>
      </c>
      <c r="E217" s="23"/>
      <c r="F217" s="21"/>
      <c r="G217" s="130"/>
      <c r="H217" s="130"/>
      <c r="I217" s="142"/>
      <c r="J217" s="143"/>
      <c r="K217" s="21"/>
      <c r="L217" s="119"/>
      <c r="M217" s="120"/>
      <c r="N217" s="22" t="str">
        <f>IFERROR(VLOOKUP(L217,受講料!$A$1:$B$2,2,FALSE),"")</f>
        <v/>
      </c>
      <c r="O217" s="10" t="s">
        <v>16</v>
      </c>
    </row>
    <row r="218" spans="1:15" ht="28.5" customHeight="1">
      <c r="A218" s="3">
        <v>195</v>
      </c>
      <c r="B218" s="14"/>
      <c r="C218" s="18"/>
      <c r="D218" s="17" t="s">
        <v>39</v>
      </c>
      <c r="E218" s="23"/>
      <c r="F218" s="21"/>
      <c r="G218" s="130"/>
      <c r="H218" s="130"/>
      <c r="I218" s="142"/>
      <c r="J218" s="143"/>
      <c r="K218" s="21"/>
      <c r="L218" s="119"/>
      <c r="M218" s="120"/>
      <c r="N218" s="22" t="str">
        <f>IFERROR(VLOOKUP(L218,受講料!$A$1:$B$2,2,FALSE),"")</f>
        <v/>
      </c>
      <c r="O218" s="10" t="s">
        <v>16</v>
      </c>
    </row>
    <row r="219" spans="1:15" ht="28.5" customHeight="1">
      <c r="A219" s="3">
        <v>196</v>
      </c>
      <c r="B219" s="14"/>
      <c r="C219" s="18"/>
      <c r="D219" s="17" t="s">
        <v>39</v>
      </c>
      <c r="E219" s="23"/>
      <c r="F219" s="21"/>
      <c r="G219" s="130"/>
      <c r="H219" s="130"/>
      <c r="I219" s="142"/>
      <c r="J219" s="143"/>
      <c r="K219" s="21"/>
      <c r="L219" s="119"/>
      <c r="M219" s="120"/>
      <c r="N219" s="22" t="str">
        <f>IFERROR(VLOOKUP(L219,受講料!$A$1:$B$2,2,FALSE),"")</f>
        <v/>
      </c>
      <c r="O219" s="10" t="s">
        <v>16</v>
      </c>
    </row>
    <row r="220" spans="1:15" ht="28.5" customHeight="1">
      <c r="A220" s="3">
        <v>197</v>
      </c>
      <c r="B220" s="14"/>
      <c r="C220" s="18"/>
      <c r="D220" s="17" t="s">
        <v>39</v>
      </c>
      <c r="E220" s="23"/>
      <c r="F220" s="21"/>
      <c r="G220" s="130"/>
      <c r="H220" s="130"/>
      <c r="I220" s="142"/>
      <c r="J220" s="143"/>
      <c r="K220" s="21"/>
      <c r="L220" s="119"/>
      <c r="M220" s="120"/>
      <c r="N220" s="22" t="str">
        <f>IFERROR(VLOOKUP(L220,受講料!$A$1:$B$2,2,FALSE),"")</f>
        <v/>
      </c>
      <c r="O220" s="10" t="s">
        <v>16</v>
      </c>
    </row>
    <row r="221" spans="1:15" ht="28.5" customHeight="1">
      <c r="A221" s="3">
        <v>198</v>
      </c>
      <c r="B221" s="14"/>
      <c r="C221" s="18"/>
      <c r="D221" s="17" t="s">
        <v>39</v>
      </c>
      <c r="E221" s="23"/>
      <c r="F221" s="21"/>
      <c r="G221" s="130"/>
      <c r="H221" s="130"/>
      <c r="I221" s="142"/>
      <c r="J221" s="143"/>
      <c r="K221" s="21"/>
      <c r="L221" s="119"/>
      <c r="M221" s="120"/>
      <c r="N221" s="22" t="str">
        <f>IFERROR(VLOOKUP(L221,受講料!$A$1:$B$2,2,FALSE),"")</f>
        <v/>
      </c>
      <c r="O221" s="10" t="s">
        <v>16</v>
      </c>
    </row>
    <row r="222" spans="1:15" ht="28.5" customHeight="1">
      <c r="A222" s="3">
        <v>199</v>
      </c>
      <c r="B222" s="14"/>
      <c r="C222" s="18"/>
      <c r="D222" s="17" t="s">
        <v>39</v>
      </c>
      <c r="E222" s="23"/>
      <c r="F222" s="21"/>
      <c r="G222" s="130"/>
      <c r="H222" s="130"/>
      <c r="I222" s="142"/>
      <c r="J222" s="143"/>
      <c r="K222" s="21"/>
      <c r="L222" s="119"/>
      <c r="M222" s="120"/>
      <c r="N222" s="22" t="str">
        <f>IFERROR(VLOOKUP(L222,受講料!$A$1:$B$2,2,FALSE),"")</f>
        <v/>
      </c>
      <c r="O222" s="10" t="s">
        <v>16</v>
      </c>
    </row>
    <row r="223" spans="1:15" ht="28.5" customHeight="1">
      <c r="A223" s="3">
        <v>200</v>
      </c>
      <c r="B223" s="14"/>
      <c r="C223" s="18"/>
      <c r="D223" s="16" t="s">
        <v>39</v>
      </c>
      <c r="E223" s="23"/>
      <c r="F223" s="21"/>
      <c r="G223" s="130"/>
      <c r="H223" s="130"/>
      <c r="I223" s="142"/>
      <c r="J223" s="143"/>
      <c r="K223" s="21"/>
      <c r="L223" s="119"/>
      <c r="M223" s="120"/>
      <c r="N223" s="22" t="str">
        <f>IFERROR(VLOOKUP(L223,受講料!$A$1:$B$2,2,FALSE),"")</f>
        <v/>
      </c>
      <c r="O223" s="10" t="s">
        <v>16</v>
      </c>
    </row>
    <row r="224" spans="1:15" ht="28.5" customHeight="1">
      <c r="K224" s="9"/>
      <c r="L224" s="118" t="s">
        <v>30</v>
      </c>
      <c r="M224" s="118"/>
      <c r="N224" s="22">
        <f>SUM(N180:N223)</f>
        <v>0</v>
      </c>
      <c r="O224" s="10" t="s">
        <v>16</v>
      </c>
    </row>
  </sheetData>
  <mergeCells count="646">
    <mergeCell ref="G211:H211"/>
    <mergeCell ref="I211:J211"/>
    <mergeCell ref="L211:M211"/>
    <mergeCell ref="G212:H212"/>
    <mergeCell ref="I212:J212"/>
    <mergeCell ref="L212:M212"/>
    <mergeCell ref="G213:H213"/>
    <mergeCell ref="I213:J213"/>
    <mergeCell ref="L213:M213"/>
    <mergeCell ref="G150:H150"/>
    <mergeCell ref="I150:J150"/>
    <mergeCell ref="L150:M150"/>
    <mergeCell ref="G209:H209"/>
    <mergeCell ref="I209:J209"/>
    <mergeCell ref="L209:M209"/>
    <mergeCell ref="G210:H210"/>
    <mergeCell ref="I210:J210"/>
    <mergeCell ref="L210:M210"/>
    <mergeCell ref="G178:H178"/>
    <mergeCell ref="I178:J178"/>
    <mergeCell ref="L178:M178"/>
    <mergeCell ref="G179:H179"/>
    <mergeCell ref="I179:J179"/>
    <mergeCell ref="L179:M179"/>
    <mergeCell ref="G175:H175"/>
    <mergeCell ref="I175:J175"/>
    <mergeCell ref="L175:M175"/>
    <mergeCell ref="G176:H176"/>
    <mergeCell ref="I176:J176"/>
    <mergeCell ref="L176:M176"/>
    <mergeCell ref="G177:H177"/>
    <mergeCell ref="I177:J177"/>
    <mergeCell ref="L177:M177"/>
    <mergeCell ref="G147:H147"/>
    <mergeCell ref="I147:J147"/>
    <mergeCell ref="L147:M147"/>
    <mergeCell ref="G148:H148"/>
    <mergeCell ref="I148:J148"/>
    <mergeCell ref="L148:M148"/>
    <mergeCell ref="G149:H149"/>
    <mergeCell ref="I149:J149"/>
    <mergeCell ref="L149:M149"/>
    <mergeCell ref="G144:H144"/>
    <mergeCell ref="I144:J144"/>
    <mergeCell ref="L144:M144"/>
    <mergeCell ref="G145:H145"/>
    <mergeCell ref="I145:J145"/>
    <mergeCell ref="L145:M145"/>
    <mergeCell ref="G146:H146"/>
    <mergeCell ref="I146:J146"/>
    <mergeCell ref="L146:M146"/>
    <mergeCell ref="G141:H141"/>
    <mergeCell ref="I141:J141"/>
    <mergeCell ref="L141:M141"/>
    <mergeCell ref="G142:H142"/>
    <mergeCell ref="I142:J142"/>
    <mergeCell ref="L142:M142"/>
    <mergeCell ref="G143:H143"/>
    <mergeCell ref="I143:J143"/>
    <mergeCell ref="L143:M143"/>
    <mergeCell ref="G138:H138"/>
    <mergeCell ref="I138:J138"/>
    <mergeCell ref="L138:M138"/>
    <mergeCell ref="G139:H139"/>
    <mergeCell ref="I139:J139"/>
    <mergeCell ref="L139:M139"/>
    <mergeCell ref="G140:H140"/>
    <mergeCell ref="I140:J140"/>
    <mergeCell ref="L140:M140"/>
    <mergeCell ref="G135:H135"/>
    <mergeCell ref="I135:J135"/>
    <mergeCell ref="L135:M135"/>
    <mergeCell ref="G136:H136"/>
    <mergeCell ref="I136:J136"/>
    <mergeCell ref="L136:M136"/>
    <mergeCell ref="G137:H137"/>
    <mergeCell ref="I137:J137"/>
    <mergeCell ref="L137:M137"/>
    <mergeCell ref="G132:H132"/>
    <mergeCell ref="I132:J132"/>
    <mergeCell ref="L132:M132"/>
    <mergeCell ref="G133:H133"/>
    <mergeCell ref="I133:J133"/>
    <mergeCell ref="L133:M133"/>
    <mergeCell ref="G134:H134"/>
    <mergeCell ref="I134:J134"/>
    <mergeCell ref="L134:M134"/>
    <mergeCell ref="G129:H129"/>
    <mergeCell ref="I129:J129"/>
    <mergeCell ref="L129:M129"/>
    <mergeCell ref="G130:H130"/>
    <mergeCell ref="I130:J130"/>
    <mergeCell ref="L130:M130"/>
    <mergeCell ref="G131:H131"/>
    <mergeCell ref="I131:J131"/>
    <mergeCell ref="L131:M131"/>
    <mergeCell ref="G126:H126"/>
    <mergeCell ref="I126:J126"/>
    <mergeCell ref="L126:M126"/>
    <mergeCell ref="G127:H127"/>
    <mergeCell ref="I127:J127"/>
    <mergeCell ref="L127:M127"/>
    <mergeCell ref="G128:H128"/>
    <mergeCell ref="I128:J128"/>
    <mergeCell ref="L128:M128"/>
    <mergeCell ref="G123:H123"/>
    <mergeCell ref="I123:J123"/>
    <mergeCell ref="L123:M123"/>
    <mergeCell ref="G124:H124"/>
    <mergeCell ref="I124:J124"/>
    <mergeCell ref="L124:M124"/>
    <mergeCell ref="G125:H125"/>
    <mergeCell ref="I125:J125"/>
    <mergeCell ref="L125:M125"/>
    <mergeCell ref="G120:H120"/>
    <mergeCell ref="I120:J120"/>
    <mergeCell ref="L120:M120"/>
    <mergeCell ref="G121:H121"/>
    <mergeCell ref="I121:J121"/>
    <mergeCell ref="L121:M121"/>
    <mergeCell ref="G122:H122"/>
    <mergeCell ref="I122:J122"/>
    <mergeCell ref="L122:M122"/>
    <mergeCell ref="I116:J116"/>
    <mergeCell ref="L116:M116"/>
    <mergeCell ref="G117:H117"/>
    <mergeCell ref="I117:J117"/>
    <mergeCell ref="L117:M117"/>
    <mergeCell ref="G118:H118"/>
    <mergeCell ref="I118:J118"/>
    <mergeCell ref="L118:M118"/>
    <mergeCell ref="G119:H119"/>
    <mergeCell ref="I119:J119"/>
    <mergeCell ref="L119:M119"/>
    <mergeCell ref="G99:H99"/>
    <mergeCell ref="I99:J99"/>
    <mergeCell ref="L99:M99"/>
    <mergeCell ref="G100:H100"/>
    <mergeCell ref="I100:J100"/>
    <mergeCell ref="L100:M100"/>
    <mergeCell ref="G111:H111"/>
    <mergeCell ref="I111:J111"/>
    <mergeCell ref="L111:M111"/>
    <mergeCell ref="I110:J110"/>
    <mergeCell ref="L110:M110"/>
    <mergeCell ref="G101:H101"/>
    <mergeCell ref="I101:J101"/>
    <mergeCell ref="L101:M101"/>
    <mergeCell ref="G102:H102"/>
    <mergeCell ref="I102:J102"/>
    <mergeCell ref="L102:M102"/>
    <mergeCell ref="G103:H103"/>
    <mergeCell ref="I103:J103"/>
    <mergeCell ref="L103:M103"/>
    <mergeCell ref="G104:H104"/>
    <mergeCell ref="I104:J104"/>
    <mergeCell ref="L104:M104"/>
    <mergeCell ref="G105:H105"/>
    <mergeCell ref="G96:H96"/>
    <mergeCell ref="I96:J96"/>
    <mergeCell ref="L96:M96"/>
    <mergeCell ref="G97:H97"/>
    <mergeCell ref="I97:J97"/>
    <mergeCell ref="L97:M97"/>
    <mergeCell ref="G98:H98"/>
    <mergeCell ref="I98:J98"/>
    <mergeCell ref="L98:M98"/>
    <mergeCell ref="G93:H93"/>
    <mergeCell ref="I93:J93"/>
    <mergeCell ref="L93:M93"/>
    <mergeCell ref="G94:H94"/>
    <mergeCell ref="I94:J94"/>
    <mergeCell ref="L94:M94"/>
    <mergeCell ref="G95:H95"/>
    <mergeCell ref="I95:J95"/>
    <mergeCell ref="L95:M95"/>
    <mergeCell ref="G90:H90"/>
    <mergeCell ref="I90:J90"/>
    <mergeCell ref="L90:M90"/>
    <mergeCell ref="G91:H91"/>
    <mergeCell ref="I91:J91"/>
    <mergeCell ref="L91:M91"/>
    <mergeCell ref="G92:H92"/>
    <mergeCell ref="I92:J92"/>
    <mergeCell ref="L92:M92"/>
    <mergeCell ref="G87:H87"/>
    <mergeCell ref="I87:J87"/>
    <mergeCell ref="L87:M87"/>
    <mergeCell ref="G88:H88"/>
    <mergeCell ref="I88:J88"/>
    <mergeCell ref="L88:M88"/>
    <mergeCell ref="G89:H89"/>
    <mergeCell ref="I89:J89"/>
    <mergeCell ref="L89:M89"/>
    <mergeCell ref="G84:H84"/>
    <mergeCell ref="I84:J84"/>
    <mergeCell ref="L84:M84"/>
    <mergeCell ref="G85:H85"/>
    <mergeCell ref="I85:J85"/>
    <mergeCell ref="L85:M85"/>
    <mergeCell ref="G86:H86"/>
    <mergeCell ref="I86:J86"/>
    <mergeCell ref="L86:M86"/>
    <mergeCell ref="G81:H81"/>
    <mergeCell ref="I81:J81"/>
    <mergeCell ref="L81:M81"/>
    <mergeCell ref="G82:H82"/>
    <mergeCell ref="I82:J82"/>
    <mergeCell ref="L82:M82"/>
    <mergeCell ref="G83:H83"/>
    <mergeCell ref="I83:J83"/>
    <mergeCell ref="L83:M83"/>
    <mergeCell ref="G78:H78"/>
    <mergeCell ref="I78:J78"/>
    <mergeCell ref="L78:M78"/>
    <mergeCell ref="G79:H79"/>
    <mergeCell ref="I79:J79"/>
    <mergeCell ref="L79:M79"/>
    <mergeCell ref="G80:H80"/>
    <mergeCell ref="I80:J80"/>
    <mergeCell ref="L80:M80"/>
    <mergeCell ref="G75:H75"/>
    <mergeCell ref="I75:J75"/>
    <mergeCell ref="L75:M75"/>
    <mergeCell ref="G76:H76"/>
    <mergeCell ref="I76:J76"/>
    <mergeCell ref="L76:M76"/>
    <mergeCell ref="G77:H77"/>
    <mergeCell ref="I77:J77"/>
    <mergeCell ref="L77:M77"/>
    <mergeCell ref="G72:H72"/>
    <mergeCell ref="I72:J72"/>
    <mergeCell ref="L72:M72"/>
    <mergeCell ref="G73:H73"/>
    <mergeCell ref="I73:J73"/>
    <mergeCell ref="L73:M73"/>
    <mergeCell ref="G74:H74"/>
    <mergeCell ref="I74:J74"/>
    <mergeCell ref="L74:M74"/>
    <mergeCell ref="G69:H69"/>
    <mergeCell ref="I69:J69"/>
    <mergeCell ref="L69:M69"/>
    <mergeCell ref="G70:H70"/>
    <mergeCell ref="I70:J70"/>
    <mergeCell ref="L70:M70"/>
    <mergeCell ref="G71:H71"/>
    <mergeCell ref="I71:J71"/>
    <mergeCell ref="L71:M71"/>
    <mergeCell ref="G66:H66"/>
    <mergeCell ref="I66:J66"/>
    <mergeCell ref="L66:M66"/>
    <mergeCell ref="G67:H67"/>
    <mergeCell ref="I67:J67"/>
    <mergeCell ref="L67:M67"/>
    <mergeCell ref="G68:H68"/>
    <mergeCell ref="I68:J68"/>
    <mergeCell ref="L68:M68"/>
    <mergeCell ref="G63:H63"/>
    <mergeCell ref="I63:J63"/>
    <mergeCell ref="L63:M63"/>
    <mergeCell ref="G64:H64"/>
    <mergeCell ref="I64:J64"/>
    <mergeCell ref="L64:M64"/>
    <mergeCell ref="G65:H65"/>
    <mergeCell ref="I65:J65"/>
    <mergeCell ref="L65:M65"/>
    <mergeCell ref="G60:H60"/>
    <mergeCell ref="I60:J60"/>
    <mergeCell ref="L60:M60"/>
    <mergeCell ref="G61:H61"/>
    <mergeCell ref="I61:J61"/>
    <mergeCell ref="L61:M61"/>
    <mergeCell ref="G62:H62"/>
    <mergeCell ref="I62:J62"/>
    <mergeCell ref="L62:M62"/>
    <mergeCell ref="G57:H57"/>
    <mergeCell ref="I57:J57"/>
    <mergeCell ref="L57:M57"/>
    <mergeCell ref="G58:H58"/>
    <mergeCell ref="I58:J58"/>
    <mergeCell ref="L58:M58"/>
    <mergeCell ref="G59:H59"/>
    <mergeCell ref="I59:J59"/>
    <mergeCell ref="L59:M59"/>
    <mergeCell ref="G54:H54"/>
    <mergeCell ref="I54:J54"/>
    <mergeCell ref="L54:M54"/>
    <mergeCell ref="G55:H55"/>
    <mergeCell ref="I55:J55"/>
    <mergeCell ref="L55:M55"/>
    <mergeCell ref="G56:H56"/>
    <mergeCell ref="I56:J56"/>
    <mergeCell ref="L56:M56"/>
    <mergeCell ref="G51:H51"/>
    <mergeCell ref="I51:J51"/>
    <mergeCell ref="L51:M51"/>
    <mergeCell ref="G52:H52"/>
    <mergeCell ref="I52:J52"/>
    <mergeCell ref="L52:M52"/>
    <mergeCell ref="G53:H53"/>
    <mergeCell ref="I53:J53"/>
    <mergeCell ref="L53:M53"/>
    <mergeCell ref="G48:H48"/>
    <mergeCell ref="I48:J48"/>
    <mergeCell ref="L48:M48"/>
    <mergeCell ref="G49:H49"/>
    <mergeCell ref="I49:J49"/>
    <mergeCell ref="L49:M49"/>
    <mergeCell ref="G50:H50"/>
    <mergeCell ref="I50:J50"/>
    <mergeCell ref="L50:M50"/>
    <mergeCell ref="G45:H45"/>
    <mergeCell ref="I45:J45"/>
    <mergeCell ref="L45:M45"/>
    <mergeCell ref="G46:H46"/>
    <mergeCell ref="I46:J46"/>
    <mergeCell ref="L46:M46"/>
    <mergeCell ref="G47:H47"/>
    <mergeCell ref="I47:J47"/>
    <mergeCell ref="L47:M47"/>
    <mergeCell ref="G42:H42"/>
    <mergeCell ref="I42:J42"/>
    <mergeCell ref="L42:M42"/>
    <mergeCell ref="G43:H43"/>
    <mergeCell ref="I43:J43"/>
    <mergeCell ref="L43:M43"/>
    <mergeCell ref="G44:H44"/>
    <mergeCell ref="I44:J44"/>
    <mergeCell ref="L44:M44"/>
    <mergeCell ref="G39:H39"/>
    <mergeCell ref="I39:J39"/>
    <mergeCell ref="L39:M39"/>
    <mergeCell ref="G40:H40"/>
    <mergeCell ref="I40:J40"/>
    <mergeCell ref="L40:M40"/>
    <mergeCell ref="G41:H41"/>
    <mergeCell ref="I41:J41"/>
    <mergeCell ref="L41:M41"/>
    <mergeCell ref="G36:H36"/>
    <mergeCell ref="I36:J36"/>
    <mergeCell ref="L36:M36"/>
    <mergeCell ref="G37:H37"/>
    <mergeCell ref="I37:J37"/>
    <mergeCell ref="L37:M37"/>
    <mergeCell ref="G38:H38"/>
    <mergeCell ref="I38:J38"/>
    <mergeCell ref="L38:M38"/>
    <mergeCell ref="G33:H33"/>
    <mergeCell ref="I33:J33"/>
    <mergeCell ref="L33:M33"/>
    <mergeCell ref="G34:H34"/>
    <mergeCell ref="I34:J34"/>
    <mergeCell ref="L34:M34"/>
    <mergeCell ref="G35:H35"/>
    <mergeCell ref="I35:J35"/>
    <mergeCell ref="L35:M35"/>
    <mergeCell ref="G30:H30"/>
    <mergeCell ref="I30:J30"/>
    <mergeCell ref="L30:M30"/>
    <mergeCell ref="G31:H31"/>
    <mergeCell ref="I31:J31"/>
    <mergeCell ref="L31:M31"/>
    <mergeCell ref="G32:H32"/>
    <mergeCell ref="I32:J32"/>
    <mergeCell ref="L32:M32"/>
    <mergeCell ref="G24:H24"/>
    <mergeCell ref="I24:J24"/>
    <mergeCell ref="L24:M24"/>
    <mergeCell ref="G25:H25"/>
    <mergeCell ref="I25:J25"/>
    <mergeCell ref="L25:M25"/>
    <mergeCell ref="G26:H26"/>
    <mergeCell ref="I26:J26"/>
    <mergeCell ref="L26:M26"/>
    <mergeCell ref="G27:H27"/>
    <mergeCell ref="I27:J27"/>
    <mergeCell ref="L27:M27"/>
    <mergeCell ref="G28:H28"/>
    <mergeCell ref="I28:J28"/>
    <mergeCell ref="L28:M28"/>
    <mergeCell ref="G29:H29"/>
    <mergeCell ref="I29:J29"/>
    <mergeCell ref="L29:M29"/>
    <mergeCell ref="G172:H172"/>
    <mergeCell ref="I172:J172"/>
    <mergeCell ref="L172:M172"/>
    <mergeCell ref="G173:H173"/>
    <mergeCell ref="I173:J173"/>
    <mergeCell ref="L173:M173"/>
    <mergeCell ref="G174:H174"/>
    <mergeCell ref="I174:J174"/>
    <mergeCell ref="L174:M174"/>
    <mergeCell ref="G169:H169"/>
    <mergeCell ref="I169:J169"/>
    <mergeCell ref="L169:M169"/>
    <mergeCell ref="G170:H170"/>
    <mergeCell ref="I170:J170"/>
    <mergeCell ref="L170:M170"/>
    <mergeCell ref="G171:H171"/>
    <mergeCell ref="I171:J171"/>
    <mergeCell ref="L171:M171"/>
    <mergeCell ref="G166:H166"/>
    <mergeCell ref="I166:J166"/>
    <mergeCell ref="L166:M166"/>
    <mergeCell ref="G167:H167"/>
    <mergeCell ref="I167:J167"/>
    <mergeCell ref="L167:M167"/>
    <mergeCell ref="G168:H168"/>
    <mergeCell ref="I168:J168"/>
    <mergeCell ref="L168:M168"/>
    <mergeCell ref="G163:H163"/>
    <mergeCell ref="I163:J163"/>
    <mergeCell ref="L163:M163"/>
    <mergeCell ref="G164:H164"/>
    <mergeCell ref="I164:J164"/>
    <mergeCell ref="L164:M164"/>
    <mergeCell ref="G165:H165"/>
    <mergeCell ref="I165:J165"/>
    <mergeCell ref="L165:M165"/>
    <mergeCell ref="G160:H160"/>
    <mergeCell ref="I160:J160"/>
    <mergeCell ref="L160:M160"/>
    <mergeCell ref="G161:H161"/>
    <mergeCell ref="I161:J161"/>
    <mergeCell ref="L161:M161"/>
    <mergeCell ref="G162:H162"/>
    <mergeCell ref="I162:J162"/>
    <mergeCell ref="L162:M162"/>
    <mergeCell ref="G157:H157"/>
    <mergeCell ref="I157:J157"/>
    <mergeCell ref="L157:M157"/>
    <mergeCell ref="G158:H158"/>
    <mergeCell ref="I158:J158"/>
    <mergeCell ref="L158:M158"/>
    <mergeCell ref="G159:H159"/>
    <mergeCell ref="I159:J159"/>
    <mergeCell ref="L159:M159"/>
    <mergeCell ref="G154:H154"/>
    <mergeCell ref="I154:J154"/>
    <mergeCell ref="L154:M154"/>
    <mergeCell ref="G155:H155"/>
    <mergeCell ref="I155:J155"/>
    <mergeCell ref="L155:M155"/>
    <mergeCell ref="G156:H156"/>
    <mergeCell ref="I156:J156"/>
    <mergeCell ref="L156:M156"/>
    <mergeCell ref="G151:H151"/>
    <mergeCell ref="I151:J151"/>
    <mergeCell ref="L151:M151"/>
    <mergeCell ref="G152:H152"/>
    <mergeCell ref="I152:J152"/>
    <mergeCell ref="L152:M152"/>
    <mergeCell ref="G153:H153"/>
    <mergeCell ref="I153:J153"/>
    <mergeCell ref="L153:M153"/>
    <mergeCell ref="G112:H112"/>
    <mergeCell ref="I112:J112"/>
    <mergeCell ref="L112:M112"/>
    <mergeCell ref="G113:H113"/>
    <mergeCell ref="I113:J113"/>
    <mergeCell ref="L113:M113"/>
    <mergeCell ref="G114:H114"/>
    <mergeCell ref="I114:J114"/>
    <mergeCell ref="L114:M114"/>
    <mergeCell ref="G115:H115"/>
    <mergeCell ref="I115:J115"/>
    <mergeCell ref="L115:M115"/>
    <mergeCell ref="G116:H116"/>
    <mergeCell ref="G198:H198"/>
    <mergeCell ref="I198:J198"/>
    <mergeCell ref="L198:M198"/>
    <mergeCell ref="G199:H199"/>
    <mergeCell ref="I199:J199"/>
    <mergeCell ref="L199:M199"/>
    <mergeCell ref="G197:H197"/>
    <mergeCell ref="I197:J197"/>
    <mergeCell ref="L197:M197"/>
    <mergeCell ref="I190:J190"/>
    <mergeCell ref="L190:M190"/>
    <mergeCell ref="G191:H191"/>
    <mergeCell ref="I191:J191"/>
    <mergeCell ref="L191:M191"/>
    <mergeCell ref="G186:H186"/>
    <mergeCell ref="I186:J186"/>
    <mergeCell ref="L186:M186"/>
    <mergeCell ref="G187:H187"/>
    <mergeCell ref="I187:J187"/>
    <mergeCell ref="L187:M187"/>
    <mergeCell ref="I105:J105"/>
    <mergeCell ref="L105:M105"/>
    <mergeCell ref="G106:H106"/>
    <mergeCell ref="I106:J106"/>
    <mergeCell ref="L106:M106"/>
    <mergeCell ref="G195:H195"/>
    <mergeCell ref="I195:J195"/>
    <mergeCell ref="L195:M195"/>
    <mergeCell ref="G196:H196"/>
    <mergeCell ref="I196:J196"/>
    <mergeCell ref="L196:M196"/>
    <mergeCell ref="G192:H192"/>
    <mergeCell ref="I192:J192"/>
    <mergeCell ref="L192:M192"/>
    <mergeCell ref="G193:H193"/>
    <mergeCell ref="I193:J193"/>
    <mergeCell ref="L193:M193"/>
    <mergeCell ref="G194:H194"/>
    <mergeCell ref="I194:J194"/>
    <mergeCell ref="L194:M194"/>
    <mergeCell ref="G189:H189"/>
    <mergeCell ref="I189:J189"/>
    <mergeCell ref="L189:M189"/>
    <mergeCell ref="G190:H190"/>
    <mergeCell ref="G188:H188"/>
    <mergeCell ref="I188:J188"/>
    <mergeCell ref="L188:M188"/>
    <mergeCell ref="I182:J182"/>
    <mergeCell ref="L182:M182"/>
    <mergeCell ref="G183:H183"/>
    <mergeCell ref="I183:J183"/>
    <mergeCell ref="L183:M183"/>
    <mergeCell ref="G184:H184"/>
    <mergeCell ref="I184:J184"/>
    <mergeCell ref="L184:M184"/>
    <mergeCell ref="G185:H185"/>
    <mergeCell ref="I185:J185"/>
    <mergeCell ref="L185:M185"/>
    <mergeCell ref="I219:J219"/>
    <mergeCell ref="I220:J220"/>
    <mergeCell ref="I221:J221"/>
    <mergeCell ref="I222:J222"/>
    <mergeCell ref="I223:J22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223:H223"/>
    <mergeCell ref="G203:H203"/>
    <mergeCell ref="G204:H204"/>
    <mergeCell ref="G205:H205"/>
    <mergeCell ref="G206:H206"/>
    <mergeCell ref="I202:J202"/>
    <mergeCell ref="I203:J203"/>
    <mergeCell ref="I204:J204"/>
    <mergeCell ref="A1:O1"/>
    <mergeCell ref="G221:H221"/>
    <mergeCell ref="G222:H222"/>
    <mergeCell ref="G219:H219"/>
    <mergeCell ref="G220:H220"/>
    <mergeCell ref="G216:H216"/>
    <mergeCell ref="G217:H217"/>
    <mergeCell ref="A18:B18"/>
    <mergeCell ref="C20:O20"/>
    <mergeCell ref="A19:B19"/>
    <mergeCell ref="A20:B20"/>
    <mergeCell ref="G207:H207"/>
    <mergeCell ref="G218:H218"/>
    <mergeCell ref="G208:H208"/>
    <mergeCell ref="G214:H214"/>
    <mergeCell ref="G215:H215"/>
    <mergeCell ref="I207:J207"/>
    <mergeCell ref="I208:J208"/>
    <mergeCell ref="I214:J214"/>
    <mergeCell ref="I215:J215"/>
    <mergeCell ref="I216:J216"/>
    <mergeCell ref="I217:J217"/>
    <mergeCell ref="I218:J218"/>
    <mergeCell ref="G202:H202"/>
    <mergeCell ref="I205:J205"/>
    <mergeCell ref="I206:J206"/>
    <mergeCell ref="A16:L16"/>
    <mergeCell ref="G200:H200"/>
    <mergeCell ref="L200:M200"/>
    <mergeCell ref="L180:M180"/>
    <mergeCell ref="G201:H201"/>
    <mergeCell ref="F22:F23"/>
    <mergeCell ref="G22:H23"/>
    <mergeCell ref="L201:M201"/>
    <mergeCell ref="C18:D18"/>
    <mergeCell ref="I22:J23"/>
    <mergeCell ref="I180:J180"/>
    <mergeCell ref="I17:J17"/>
    <mergeCell ref="C17:H17"/>
    <mergeCell ref="E18:H18"/>
    <mergeCell ref="J18:O18"/>
    <mergeCell ref="I200:J200"/>
    <mergeCell ref="I201:J201"/>
    <mergeCell ref="L206:M206"/>
    <mergeCell ref="G181:H181"/>
    <mergeCell ref="I181:J181"/>
    <mergeCell ref="L181:M181"/>
    <mergeCell ref="G182:H182"/>
    <mergeCell ref="A5:B5"/>
    <mergeCell ref="K17:O17"/>
    <mergeCell ref="C22:E23"/>
    <mergeCell ref="A22:A23"/>
    <mergeCell ref="G180:H180"/>
    <mergeCell ref="N23:O23"/>
    <mergeCell ref="K22:K23"/>
    <mergeCell ref="L22:O22"/>
    <mergeCell ref="L23:M23"/>
    <mergeCell ref="A7:B7"/>
    <mergeCell ref="A8:B8"/>
    <mergeCell ref="A6:B6"/>
    <mergeCell ref="A17:B17"/>
    <mergeCell ref="C5:O5"/>
    <mergeCell ref="G107:H107"/>
    <mergeCell ref="I107:J107"/>
    <mergeCell ref="L107:M107"/>
    <mergeCell ref="G108:H108"/>
    <mergeCell ref="I108:J108"/>
    <mergeCell ref="L108:M108"/>
    <mergeCell ref="G109:H109"/>
    <mergeCell ref="I109:J109"/>
    <mergeCell ref="L109:M109"/>
    <mergeCell ref="G110:H110"/>
    <mergeCell ref="A2:B2"/>
    <mergeCell ref="C2:G2"/>
    <mergeCell ref="A9:B9"/>
    <mergeCell ref="C9:O9"/>
    <mergeCell ref="L224:M224"/>
    <mergeCell ref="L207:M207"/>
    <mergeCell ref="L208:M208"/>
    <mergeCell ref="L214:M214"/>
    <mergeCell ref="L221:M221"/>
    <mergeCell ref="L222:M222"/>
    <mergeCell ref="L223:M223"/>
    <mergeCell ref="L215:M215"/>
    <mergeCell ref="L216:M216"/>
    <mergeCell ref="L217:M217"/>
    <mergeCell ref="L218:M218"/>
    <mergeCell ref="L219:M219"/>
    <mergeCell ref="L220:M220"/>
    <mergeCell ref="L202:M202"/>
    <mergeCell ref="L203:M203"/>
    <mergeCell ref="L204:M204"/>
    <mergeCell ref="L205:M205"/>
    <mergeCell ref="A3:L3"/>
    <mergeCell ref="A4:B4"/>
    <mergeCell ref="C4:O4"/>
  </mergeCells>
  <phoneticPr fontId="1"/>
  <hyperlinks>
    <hyperlink ref="C9" r:id="rId1" xr:uid="{1C5DCFF7-1430-4A41-ADA5-B67185174BF8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K24:K223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F24:F223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Q180 Q101 Q63 Q24 Q140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L24:M223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"/>
  <cols>
    <col min="1" max="1" width="22.08203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D0FE8-F55B-4219-9538-876597C7412D}">
  <sheetPr>
    <pageSetUpPr fitToPage="1"/>
  </sheetPr>
  <dimension ref="A1:O179"/>
  <sheetViews>
    <sheetView topLeftCell="A152" workbookViewId="0">
      <selection activeCell="B162" sqref="B162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8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58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59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 t="s">
        <v>49</v>
      </c>
      <c r="F18" s="151"/>
      <c r="G18" s="151"/>
      <c r="H18" s="152"/>
      <c r="I18" s="3" t="s">
        <v>40</v>
      </c>
      <c r="J18" s="150" t="s">
        <v>50</v>
      </c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60</v>
      </c>
      <c r="D19" s="166"/>
      <c r="E19" s="166"/>
      <c r="F19" s="166"/>
      <c r="G19" s="151" t="s">
        <v>61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72" t="s">
        <v>53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14">
        <v>103104</v>
      </c>
      <c r="C24" s="25" t="s">
        <v>62</v>
      </c>
      <c r="D24" s="16" t="s">
        <v>39</v>
      </c>
      <c r="E24" s="26" t="s">
        <v>63</v>
      </c>
      <c r="F24" s="21" t="s">
        <v>20</v>
      </c>
      <c r="G24" s="130" t="s">
        <v>64</v>
      </c>
      <c r="H24" s="130"/>
      <c r="I24" s="170" t="s">
        <v>65</v>
      </c>
      <c r="J24" s="171"/>
      <c r="K24" s="21" t="s">
        <v>14</v>
      </c>
      <c r="L24" s="119" t="s">
        <v>13</v>
      </c>
      <c r="M24" s="120"/>
      <c r="N24" s="22">
        <f>IFERROR(VLOOKUP(L24,[1]受講料!$A$1:$B$2,2,FALSE),"")</f>
        <v>1000</v>
      </c>
      <c r="O24" s="10" t="s">
        <v>16</v>
      </c>
    </row>
    <row r="25" spans="1:15" ht="28.5" customHeight="1">
      <c r="A25" s="3">
        <v>2</v>
      </c>
      <c r="B25" s="14">
        <v>104902</v>
      </c>
      <c r="C25" s="25" t="s">
        <v>62</v>
      </c>
      <c r="D25" s="15" t="s">
        <v>39</v>
      </c>
      <c r="E25" s="23" t="s">
        <v>66</v>
      </c>
      <c r="F25" s="21" t="s">
        <v>20</v>
      </c>
      <c r="G25" s="130" t="s">
        <v>67</v>
      </c>
      <c r="H25" s="130"/>
      <c r="I25" s="170" t="s">
        <v>65</v>
      </c>
      <c r="J25" s="171"/>
      <c r="K25" s="21" t="s">
        <v>14</v>
      </c>
      <c r="L25" s="119" t="s">
        <v>13</v>
      </c>
      <c r="M25" s="120"/>
      <c r="N25" s="22">
        <f>IFERROR(VLOOKUP(L25,[1]受講料!$A$1:$B$2,2,FALSE),"")</f>
        <v>1000</v>
      </c>
      <c r="O25" s="10" t="s">
        <v>16</v>
      </c>
    </row>
    <row r="26" spans="1:15" ht="28.5" customHeight="1">
      <c r="A26" s="3">
        <v>3</v>
      </c>
      <c r="B26" s="14">
        <v>105693</v>
      </c>
      <c r="C26" s="25" t="s">
        <v>62</v>
      </c>
      <c r="D26" s="17" t="s">
        <v>39</v>
      </c>
      <c r="E26" s="23" t="s">
        <v>68</v>
      </c>
      <c r="F26" s="21" t="s">
        <v>21</v>
      </c>
      <c r="G26" s="130" t="s">
        <v>69</v>
      </c>
      <c r="H26" s="130"/>
      <c r="I26" s="170" t="s">
        <v>65</v>
      </c>
      <c r="J26" s="171"/>
      <c r="K26" s="21" t="s">
        <v>14</v>
      </c>
      <c r="L26" s="119" t="s">
        <v>13</v>
      </c>
      <c r="M26" s="120"/>
      <c r="N26" s="22">
        <f>IFERROR(VLOOKUP(L26,[1]受講料!$A$1:$B$2,2,FALSE),"")</f>
        <v>1000</v>
      </c>
      <c r="O26" s="10" t="s">
        <v>16</v>
      </c>
    </row>
    <row r="27" spans="1:15" ht="28.5" customHeight="1">
      <c r="A27" s="3">
        <v>4</v>
      </c>
      <c r="B27" s="14">
        <v>102240</v>
      </c>
      <c r="C27" s="25" t="s">
        <v>62</v>
      </c>
      <c r="D27" s="17" t="s">
        <v>39</v>
      </c>
      <c r="E27" s="23" t="s">
        <v>70</v>
      </c>
      <c r="F27" s="21" t="s">
        <v>22</v>
      </c>
      <c r="G27" s="130" t="s">
        <v>71</v>
      </c>
      <c r="H27" s="130"/>
      <c r="I27" s="170" t="s">
        <v>65</v>
      </c>
      <c r="J27" s="171"/>
      <c r="K27" s="21" t="s">
        <v>14</v>
      </c>
      <c r="L27" s="119" t="s">
        <v>13</v>
      </c>
      <c r="M27" s="120"/>
      <c r="N27" s="22">
        <f>IFERROR(VLOOKUP(L27,[1]受講料!$A$1:$B$2,2,FALSE),"")</f>
        <v>1000</v>
      </c>
      <c r="O27" s="10" t="s">
        <v>16</v>
      </c>
    </row>
    <row r="28" spans="1:15" ht="28.5" customHeight="1">
      <c r="A28" s="3">
        <v>5</v>
      </c>
      <c r="B28" s="14">
        <v>104278</v>
      </c>
      <c r="C28" s="25" t="s">
        <v>62</v>
      </c>
      <c r="D28" s="17" t="s">
        <v>39</v>
      </c>
      <c r="E28" s="23" t="s">
        <v>72</v>
      </c>
      <c r="F28" s="21" t="s">
        <v>24</v>
      </c>
      <c r="G28" s="130" t="s">
        <v>73</v>
      </c>
      <c r="H28" s="130"/>
      <c r="I28" s="170" t="s">
        <v>65</v>
      </c>
      <c r="J28" s="171"/>
      <c r="K28" s="21" t="s">
        <v>14</v>
      </c>
      <c r="L28" s="119" t="s">
        <v>13</v>
      </c>
      <c r="M28" s="120"/>
      <c r="N28" s="22">
        <f>IFERROR(VLOOKUP(L28,[1]受講料!$A$1:$B$2,2,FALSE),"")</f>
        <v>1000</v>
      </c>
      <c r="O28" s="10" t="s">
        <v>16</v>
      </c>
    </row>
    <row r="29" spans="1:15" ht="28.5" customHeight="1">
      <c r="A29" s="3">
        <v>6</v>
      </c>
      <c r="B29" s="14">
        <v>102883</v>
      </c>
      <c r="C29" s="25" t="s">
        <v>62</v>
      </c>
      <c r="D29" s="17" t="s">
        <v>39</v>
      </c>
      <c r="E29" s="23" t="s">
        <v>74</v>
      </c>
      <c r="F29" s="21" t="s">
        <v>24</v>
      </c>
      <c r="G29" s="130" t="s">
        <v>75</v>
      </c>
      <c r="H29" s="130"/>
      <c r="I29" s="170" t="s">
        <v>65</v>
      </c>
      <c r="J29" s="171"/>
      <c r="K29" s="21" t="s">
        <v>14</v>
      </c>
      <c r="L29" s="119" t="s">
        <v>13</v>
      </c>
      <c r="M29" s="120"/>
      <c r="N29" s="22">
        <f>IFERROR(VLOOKUP(L29,[1]受講料!$A$1:$B$2,2,FALSE),"")</f>
        <v>1000</v>
      </c>
      <c r="O29" s="10" t="s">
        <v>16</v>
      </c>
    </row>
    <row r="30" spans="1:15" ht="28.5" customHeight="1">
      <c r="A30" s="3">
        <v>7</v>
      </c>
      <c r="B30" s="14">
        <v>105019</v>
      </c>
      <c r="C30" s="25" t="s">
        <v>62</v>
      </c>
      <c r="D30" s="17" t="s">
        <v>39</v>
      </c>
      <c r="E30" s="23" t="s">
        <v>76</v>
      </c>
      <c r="F30" s="21" t="s">
        <v>24</v>
      </c>
      <c r="G30" s="130" t="s">
        <v>77</v>
      </c>
      <c r="H30" s="130"/>
      <c r="I30" s="170" t="s">
        <v>65</v>
      </c>
      <c r="J30" s="171"/>
      <c r="K30" s="21" t="s">
        <v>14</v>
      </c>
      <c r="L30" s="119" t="s">
        <v>13</v>
      </c>
      <c r="M30" s="120"/>
      <c r="N30" s="22">
        <f>IFERROR(VLOOKUP(L30,[1]受講料!$A$1:$B$2,2,FALSE),"")</f>
        <v>1000</v>
      </c>
      <c r="O30" s="10" t="s">
        <v>16</v>
      </c>
    </row>
    <row r="31" spans="1:15" ht="28.5" customHeight="1">
      <c r="A31" s="3">
        <v>8</v>
      </c>
      <c r="B31" s="14">
        <v>104721</v>
      </c>
      <c r="C31" s="25" t="s">
        <v>62</v>
      </c>
      <c r="D31" s="17" t="s">
        <v>39</v>
      </c>
      <c r="E31" s="23" t="s">
        <v>78</v>
      </c>
      <c r="F31" s="21" t="s">
        <v>24</v>
      </c>
      <c r="G31" s="130" t="s">
        <v>79</v>
      </c>
      <c r="H31" s="130"/>
      <c r="I31" s="170" t="s">
        <v>65</v>
      </c>
      <c r="J31" s="171"/>
      <c r="K31" s="21" t="s">
        <v>14</v>
      </c>
      <c r="L31" s="119" t="s">
        <v>13</v>
      </c>
      <c r="M31" s="120"/>
      <c r="N31" s="22">
        <f>IFERROR(VLOOKUP(L31,[1]受講料!$A$1:$B$2,2,FALSE),"")</f>
        <v>1000</v>
      </c>
      <c r="O31" s="10" t="s">
        <v>16</v>
      </c>
    </row>
    <row r="32" spans="1:15" ht="28.5" customHeight="1">
      <c r="A32" s="3">
        <v>9</v>
      </c>
      <c r="B32" s="14">
        <v>105022</v>
      </c>
      <c r="C32" s="25" t="s">
        <v>62</v>
      </c>
      <c r="D32" s="17" t="s">
        <v>39</v>
      </c>
      <c r="E32" s="23" t="s">
        <v>80</v>
      </c>
      <c r="F32" s="21" t="s">
        <v>25</v>
      </c>
      <c r="G32" s="130" t="s">
        <v>81</v>
      </c>
      <c r="H32" s="130"/>
      <c r="I32" s="170" t="s">
        <v>65</v>
      </c>
      <c r="J32" s="171"/>
      <c r="K32" s="21" t="s">
        <v>14</v>
      </c>
      <c r="L32" s="119" t="s">
        <v>13</v>
      </c>
      <c r="M32" s="120"/>
      <c r="N32" s="22">
        <f>IFERROR(VLOOKUP(L32,[1]受講料!$A$1:$B$2,2,FALSE),"")</f>
        <v>1000</v>
      </c>
      <c r="O32" s="10" t="s">
        <v>16</v>
      </c>
    </row>
    <row r="33" spans="1:15" ht="28.5" customHeight="1">
      <c r="A33" s="3">
        <v>10</v>
      </c>
      <c r="B33" s="14">
        <v>104679</v>
      </c>
      <c r="C33" s="25" t="s">
        <v>62</v>
      </c>
      <c r="D33" s="17" t="s">
        <v>39</v>
      </c>
      <c r="E33" s="23" t="s">
        <v>82</v>
      </c>
      <c r="F33" s="21" t="s">
        <v>25</v>
      </c>
      <c r="G33" s="130" t="s">
        <v>83</v>
      </c>
      <c r="H33" s="130"/>
      <c r="I33" s="170" t="s">
        <v>65</v>
      </c>
      <c r="J33" s="171"/>
      <c r="K33" s="21" t="s">
        <v>14</v>
      </c>
      <c r="L33" s="119" t="s">
        <v>13</v>
      </c>
      <c r="M33" s="120"/>
      <c r="N33" s="22">
        <f>IFERROR(VLOOKUP(L33,[1]受講料!$A$1:$B$2,2,FALSE),"")</f>
        <v>1000</v>
      </c>
      <c r="O33" s="10" t="s">
        <v>16</v>
      </c>
    </row>
    <row r="34" spans="1:15" ht="28.5" customHeight="1">
      <c r="A34" s="3">
        <v>11</v>
      </c>
      <c r="B34" s="14">
        <v>103884</v>
      </c>
      <c r="C34" s="25" t="s">
        <v>62</v>
      </c>
      <c r="D34" s="17" t="s">
        <v>39</v>
      </c>
      <c r="E34" s="23" t="s">
        <v>84</v>
      </c>
      <c r="F34" s="21" t="s">
        <v>25</v>
      </c>
      <c r="G34" s="130" t="s">
        <v>85</v>
      </c>
      <c r="H34" s="130"/>
      <c r="I34" s="170" t="s">
        <v>65</v>
      </c>
      <c r="J34" s="171"/>
      <c r="K34" s="21" t="s">
        <v>14</v>
      </c>
      <c r="L34" s="119" t="s">
        <v>13</v>
      </c>
      <c r="M34" s="120"/>
      <c r="N34" s="22">
        <f>IFERROR(VLOOKUP(L34,[1]受講料!$A$1:$B$2,2,FALSE),"")</f>
        <v>1000</v>
      </c>
      <c r="O34" s="10" t="s">
        <v>16</v>
      </c>
    </row>
    <row r="35" spans="1:15" ht="28.5" customHeight="1">
      <c r="A35" s="3">
        <v>12</v>
      </c>
      <c r="B35" s="14">
        <v>105692</v>
      </c>
      <c r="C35" s="25" t="s">
        <v>62</v>
      </c>
      <c r="D35" s="17" t="s">
        <v>39</v>
      </c>
      <c r="E35" s="23" t="s">
        <v>86</v>
      </c>
      <c r="F35" s="21" t="s">
        <v>25</v>
      </c>
      <c r="G35" s="130" t="s">
        <v>87</v>
      </c>
      <c r="H35" s="130"/>
      <c r="I35" s="170" t="s">
        <v>65</v>
      </c>
      <c r="J35" s="171"/>
      <c r="K35" s="21" t="s">
        <v>14</v>
      </c>
      <c r="L35" s="119" t="s">
        <v>13</v>
      </c>
      <c r="M35" s="120"/>
      <c r="N35" s="22">
        <f>IFERROR(VLOOKUP(L35,[1]受講料!$A$1:$B$2,2,FALSE),"")</f>
        <v>1000</v>
      </c>
      <c r="O35" s="10" t="s">
        <v>16</v>
      </c>
    </row>
    <row r="36" spans="1:15" ht="28.5" customHeight="1">
      <c r="A36" s="3">
        <v>13</v>
      </c>
      <c r="B36" s="14"/>
      <c r="C36" s="25" t="s">
        <v>62</v>
      </c>
      <c r="D36" s="17" t="s">
        <v>39</v>
      </c>
      <c r="E36" s="23" t="s">
        <v>88</v>
      </c>
      <c r="F36" s="21" t="s">
        <v>26</v>
      </c>
      <c r="G36" s="142" t="s">
        <v>89</v>
      </c>
      <c r="H36" s="143"/>
      <c r="I36" s="170" t="s">
        <v>65</v>
      </c>
      <c r="J36" s="171"/>
      <c r="K36" s="21" t="s">
        <v>14</v>
      </c>
      <c r="L36" s="119" t="s">
        <v>13</v>
      </c>
      <c r="M36" s="120"/>
      <c r="N36" s="22">
        <f>IFERROR(VLOOKUP(L36,[1]受講料!$A$1:$B$2,2,FALSE),"")</f>
        <v>1000</v>
      </c>
      <c r="O36" s="10" t="s">
        <v>16</v>
      </c>
    </row>
    <row r="37" spans="1:15" ht="28.5" customHeight="1">
      <c r="A37" s="3">
        <v>14</v>
      </c>
      <c r="B37" s="14"/>
      <c r="C37" s="25" t="s">
        <v>62</v>
      </c>
      <c r="D37" s="17" t="s">
        <v>39</v>
      </c>
      <c r="E37" s="23" t="s">
        <v>90</v>
      </c>
      <c r="F37" s="21" t="s">
        <v>26</v>
      </c>
      <c r="G37" s="142" t="s">
        <v>91</v>
      </c>
      <c r="H37" s="143"/>
      <c r="I37" s="170" t="s">
        <v>65</v>
      </c>
      <c r="J37" s="171"/>
      <c r="K37" s="21" t="s">
        <v>14</v>
      </c>
      <c r="L37" s="119" t="s">
        <v>13</v>
      </c>
      <c r="M37" s="120"/>
      <c r="N37" s="22">
        <f>IFERROR(VLOOKUP(L37,[1]受講料!$A$1:$B$2,2,FALSE),"")</f>
        <v>1000</v>
      </c>
      <c r="O37" s="10" t="s">
        <v>16</v>
      </c>
    </row>
    <row r="38" spans="1:15" ht="28.5" customHeight="1">
      <c r="A38" s="3">
        <v>15</v>
      </c>
      <c r="B38" s="14"/>
      <c r="C38" s="25" t="s">
        <v>455</v>
      </c>
      <c r="D38" s="17" t="s">
        <v>39</v>
      </c>
      <c r="E38" s="23" t="s">
        <v>456</v>
      </c>
      <c r="F38" s="21" t="s">
        <v>454</v>
      </c>
      <c r="G38" s="130" t="s">
        <v>102</v>
      </c>
      <c r="H38" s="130"/>
      <c r="I38" s="170" t="s">
        <v>65</v>
      </c>
      <c r="J38" s="171"/>
      <c r="K38" s="21" t="s">
        <v>14</v>
      </c>
      <c r="L38" s="119" t="s">
        <v>13</v>
      </c>
      <c r="M38" s="120"/>
      <c r="N38" s="22">
        <f>IFERROR(VLOOKUP(L38,[1]受講料!$A$1:$B$2,2,FALSE),"")</f>
        <v>1000</v>
      </c>
      <c r="O38" s="10" t="s">
        <v>16</v>
      </c>
    </row>
    <row r="39" spans="1:15" ht="28.5" customHeight="1">
      <c r="A39" s="3">
        <v>16</v>
      </c>
      <c r="B39" s="14">
        <v>104813</v>
      </c>
      <c r="C39" s="18"/>
      <c r="D39" s="17" t="s">
        <v>39</v>
      </c>
      <c r="E39" s="23"/>
      <c r="F39" s="21"/>
      <c r="G39" s="130" t="s">
        <v>92</v>
      </c>
      <c r="H39" s="130"/>
      <c r="I39" s="170" t="s">
        <v>65</v>
      </c>
      <c r="J39" s="171"/>
      <c r="K39" s="21" t="s">
        <v>14</v>
      </c>
      <c r="L39" s="119" t="s">
        <v>12</v>
      </c>
      <c r="M39" s="120"/>
      <c r="N39" s="22">
        <f>IFERROR(VLOOKUP(L39,[1]受講料!$A$1:$B$2,2,FALSE),"")</f>
        <v>5000</v>
      </c>
      <c r="O39" s="10" t="s">
        <v>16</v>
      </c>
    </row>
    <row r="40" spans="1:15" ht="28.5" customHeight="1">
      <c r="A40" s="3">
        <v>17</v>
      </c>
      <c r="B40" s="14">
        <v>104356</v>
      </c>
      <c r="C40" s="18"/>
      <c r="D40" s="17" t="s">
        <v>39</v>
      </c>
      <c r="E40" s="23"/>
      <c r="F40" s="21"/>
      <c r="G40" s="130" t="s">
        <v>93</v>
      </c>
      <c r="H40" s="130"/>
      <c r="I40" s="170" t="s">
        <v>65</v>
      </c>
      <c r="J40" s="171"/>
      <c r="K40" s="21" t="s">
        <v>14</v>
      </c>
      <c r="L40" s="119" t="s">
        <v>12</v>
      </c>
      <c r="M40" s="120"/>
      <c r="N40" s="22">
        <f>IFERROR(VLOOKUP(L40,[1]受講料!$A$1:$B$2,2,FALSE),"")</f>
        <v>5000</v>
      </c>
      <c r="O40" s="10" t="s">
        <v>16</v>
      </c>
    </row>
    <row r="41" spans="1:15" ht="28.5" customHeight="1">
      <c r="A41" s="3">
        <v>18</v>
      </c>
      <c r="B41" s="14">
        <v>104812</v>
      </c>
      <c r="C41" s="18"/>
      <c r="D41" s="17" t="s">
        <v>39</v>
      </c>
      <c r="E41" s="23"/>
      <c r="F41" s="21"/>
      <c r="G41" s="130" t="s">
        <v>94</v>
      </c>
      <c r="H41" s="130"/>
      <c r="I41" s="170" t="s">
        <v>65</v>
      </c>
      <c r="J41" s="171"/>
      <c r="K41" s="21" t="s">
        <v>14</v>
      </c>
      <c r="L41" s="119" t="s">
        <v>12</v>
      </c>
      <c r="M41" s="120"/>
      <c r="N41" s="22">
        <f>IFERROR(VLOOKUP(L41,[1]受講料!$A$1:$B$2,2,FALSE),"")</f>
        <v>5000</v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 t="s">
        <v>95</v>
      </c>
      <c r="H42" s="130"/>
      <c r="I42" s="170" t="s">
        <v>65</v>
      </c>
      <c r="J42" s="171"/>
      <c r="K42" s="21" t="s">
        <v>14</v>
      </c>
      <c r="L42" s="119" t="s">
        <v>12</v>
      </c>
      <c r="M42" s="120"/>
      <c r="N42" s="22">
        <f>IFERROR(VLOOKUP(L42,[1]受講料!$A$1:$B$2,2,FALSE),"")</f>
        <v>5000</v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 t="s">
        <v>96</v>
      </c>
      <c r="H43" s="130"/>
      <c r="I43" s="170" t="s">
        <v>65</v>
      </c>
      <c r="J43" s="171"/>
      <c r="K43" s="21" t="s">
        <v>14</v>
      </c>
      <c r="L43" s="119" t="s">
        <v>12</v>
      </c>
      <c r="M43" s="120"/>
      <c r="N43" s="22">
        <f>IFERROR(VLOOKUP(L43,[1]受講料!$A$1:$B$2,2,FALSE),"")</f>
        <v>5000</v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40000</v>
      </c>
      <c r="O44" s="10" t="s">
        <v>16</v>
      </c>
    </row>
    <row r="45" spans="1:15" ht="28.5" customHeight="1">
      <c r="L45" s="4"/>
      <c r="M45" s="4"/>
      <c r="N45" s="33"/>
      <c r="O45" s="34"/>
    </row>
    <row r="46" spans="1:15" ht="28.5" customHeight="1">
      <c r="A46" s="153" t="s">
        <v>34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</row>
    <row r="47" spans="1:15" ht="28.5" customHeight="1">
      <c r="A47" s="111"/>
      <c r="B47" s="111"/>
      <c r="C47" s="112"/>
      <c r="D47" s="112"/>
      <c r="E47" s="111"/>
      <c r="F47" s="111"/>
      <c r="G47" s="111"/>
      <c r="H47" s="11"/>
      <c r="I47" s="11"/>
      <c r="J47" s="11"/>
      <c r="K47" s="11"/>
      <c r="L47" s="11"/>
      <c r="M47" s="11"/>
      <c r="N47" s="11"/>
      <c r="O47" s="11"/>
    </row>
    <row r="48" spans="1:15" s="2" customFormat="1" ht="28.5" customHeight="1">
      <c r="A48" s="121" t="s">
        <v>0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"/>
    </row>
    <row r="49" spans="1:15" s="2" customFormat="1" ht="28.5" customHeight="1">
      <c r="A49" s="122" t="s">
        <v>42</v>
      </c>
      <c r="B49" s="123"/>
      <c r="C49" s="124" t="s">
        <v>37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6"/>
    </row>
    <row r="50" spans="1:15" s="2" customFormat="1" ht="28.5" customHeight="1">
      <c r="A50" s="122" t="s">
        <v>1</v>
      </c>
      <c r="B50" s="123"/>
      <c r="C50" s="139" t="s">
        <v>54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1"/>
    </row>
    <row r="51" spans="1:15" s="2" customFormat="1" ht="28.5" customHeight="1">
      <c r="A51" s="134" t="s">
        <v>2</v>
      </c>
      <c r="B51" s="136"/>
      <c r="C51" s="122" t="s">
        <v>33</v>
      </c>
      <c r="D51" s="123"/>
      <c r="E51" s="127" t="s">
        <v>49</v>
      </c>
      <c r="F51" s="116"/>
      <c r="G51" s="116"/>
      <c r="H51" s="117"/>
      <c r="I51" s="3" t="s">
        <v>40</v>
      </c>
      <c r="J51" s="127" t="s">
        <v>50</v>
      </c>
      <c r="K51" s="116"/>
      <c r="L51" s="116"/>
      <c r="M51" s="116"/>
      <c r="N51" s="116"/>
      <c r="O51" s="117"/>
    </row>
    <row r="52" spans="1:15" s="2" customFormat="1" ht="28.5" customHeight="1">
      <c r="A52" s="134" t="s">
        <v>3</v>
      </c>
      <c r="B52" s="135"/>
      <c r="C52" s="167" t="s">
        <v>44</v>
      </c>
      <c r="D52" s="168"/>
      <c r="E52" s="168" t="s">
        <v>51</v>
      </c>
      <c r="F52" s="168"/>
      <c r="G52" s="168"/>
      <c r="H52" s="169"/>
      <c r="I52" s="157" t="s">
        <v>4</v>
      </c>
      <c r="J52" s="159" t="s">
        <v>52</v>
      </c>
      <c r="K52" s="160"/>
      <c r="L52" s="160"/>
      <c r="M52" s="160"/>
      <c r="N52" s="160"/>
      <c r="O52" s="161"/>
    </row>
    <row r="53" spans="1:15" s="2" customFormat="1" ht="28.5" customHeight="1">
      <c r="A53" s="134" t="s">
        <v>5</v>
      </c>
      <c r="B53" s="136"/>
      <c r="C53" s="167" t="s">
        <v>44</v>
      </c>
      <c r="D53" s="168"/>
      <c r="E53" s="168" t="s">
        <v>55</v>
      </c>
      <c r="F53" s="168"/>
      <c r="G53" s="168"/>
      <c r="H53" s="169"/>
      <c r="I53" s="158"/>
      <c r="J53" s="162"/>
      <c r="K53" s="163"/>
      <c r="L53" s="163"/>
      <c r="M53" s="163"/>
      <c r="N53" s="163"/>
      <c r="O53" s="164"/>
    </row>
    <row r="54" spans="1:15" s="2" customFormat="1" ht="28.5" customHeight="1">
      <c r="A54" s="113" t="s">
        <v>35</v>
      </c>
      <c r="B54" s="114"/>
      <c r="C54" s="115" t="s">
        <v>53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7"/>
    </row>
    <row r="55" spans="1:15" s="2" customFormat="1" ht="11.15" customHeight="1"/>
    <row r="56" spans="1:15" s="12" customFormat="1" ht="22" customHeight="1">
      <c r="B56" s="12" t="s">
        <v>45</v>
      </c>
    </row>
    <row r="57" spans="1:15" s="12" customFormat="1" ht="22" customHeight="1">
      <c r="B57" s="12" t="s">
        <v>47</v>
      </c>
    </row>
    <row r="58" spans="1:15" s="12" customFormat="1" ht="22" customHeight="1">
      <c r="B58" s="12" t="s">
        <v>48</v>
      </c>
    </row>
    <row r="59" spans="1:15" s="12" customFormat="1" ht="22" customHeight="1">
      <c r="B59" s="13" t="s">
        <v>46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5" s="2" customFormat="1" ht="11.15" customHeight="1"/>
    <row r="61" spans="1:15" s="2" customFormat="1" ht="28.5" customHeight="1">
      <c r="A61" s="121" t="s">
        <v>6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"/>
    </row>
    <row r="62" spans="1:15" s="2" customFormat="1" ht="28.5" customHeight="1">
      <c r="A62" s="137" t="s">
        <v>31</v>
      </c>
      <c r="B62" s="138"/>
      <c r="C62" s="134" t="s">
        <v>58</v>
      </c>
      <c r="D62" s="149"/>
      <c r="E62" s="149"/>
      <c r="F62" s="149"/>
      <c r="G62" s="149"/>
      <c r="H62" s="135"/>
      <c r="I62" s="134" t="s">
        <v>41</v>
      </c>
      <c r="J62" s="135"/>
      <c r="K62" s="127" t="s">
        <v>59</v>
      </c>
      <c r="L62" s="116"/>
      <c r="M62" s="116"/>
      <c r="N62" s="116"/>
      <c r="O62" s="117"/>
    </row>
    <row r="63" spans="1:15" s="2" customFormat="1" ht="28.5" customHeight="1">
      <c r="A63" s="122" t="s">
        <v>7</v>
      </c>
      <c r="B63" s="138"/>
      <c r="C63" s="118" t="s">
        <v>33</v>
      </c>
      <c r="D63" s="118"/>
      <c r="E63" s="150" t="s">
        <v>49</v>
      </c>
      <c r="F63" s="151"/>
      <c r="G63" s="151"/>
      <c r="H63" s="152"/>
      <c r="I63" s="3" t="s">
        <v>40</v>
      </c>
      <c r="J63" s="150" t="s">
        <v>50</v>
      </c>
      <c r="K63" s="151"/>
      <c r="L63" s="151"/>
      <c r="M63" s="151"/>
      <c r="N63" s="151"/>
      <c r="O63" s="152"/>
    </row>
    <row r="64" spans="1:15" s="2" customFormat="1" ht="28.5" customHeight="1">
      <c r="A64" s="122" t="s">
        <v>32</v>
      </c>
      <c r="B64" s="123"/>
      <c r="C64" s="165" t="s">
        <v>60</v>
      </c>
      <c r="D64" s="166"/>
      <c r="E64" s="166"/>
      <c r="F64" s="166"/>
      <c r="G64" s="151" t="s">
        <v>61</v>
      </c>
      <c r="H64" s="151"/>
      <c r="I64" s="151"/>
      <c r="J64" s="151"/>
      <c r="K64" s="151"/>
      <c r="L64" s="151"/>
      <c r="M64" s="151"/>
      <c r="N64" s="151"/>
      <c r="O64" s="152"/>
    </row>
    <row r="65" spans="1:15" s="2" customFormat="1" ht="28.5" customHeight="1">
      <c r="A65" s="122" t="s">
        <v>36</v>
      </c>
      <c r="B65" s="138"/>
      <c r="C65" s="172" t="s">
        <v>53</v>
      </c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6"/>
    </row>
    <row r="66" spans="1:15" ht="10" customHeight="1"/>
    <row r="67" spans="1:15" ht="21" customHeight="1">
      <c r="A67" s="129"/>
      <c r="B67" s="6" t="s">
        <v>17</v>
      </c>
      <c r="C67" s="123" t="s">
        <v>8</v>
      </c>
      <c r="D67" s="123"/>
      <c r="E67" s="118"/>
      <c r="F67" s="118" t="s">
        <v>19</v>
      </c>
      <c r="G67" s="118" t="s">
        <v>10</v>
      </c>
      <c r="H67" s="118"/>
      <c r="I67" s="144" t="s">
        <v>38</v>
      </c>
      <c r="J67" s="128"/>
      <c r="K67" s="131" t="s">
        <v>9</v>
      </c>
      <c r="L67" s="122" t="s">
        <v>11</v>
      </c>
      <c r="M67" s="133"/>
      <c r="N67" s="133"/>
      <c r="O67" s="123"/>
    </row>
    <row r="68" spans="1:15" ht="21" customHeight="1">
      <c r="A68" s="129"/>
      <c r="B68" s="28" t="s">
        <v>18</v>
      </c>
      <c r="C68" s="128"/>
      <c r="D68" s="128"/>
      <c r="E68" s="118"/>
      <c r="F68" s="118"/>
      <c r="G68" s="118"/>
      <c r="H68" s="118"/>
      <c r="I68" s="145"/>
      <c r="J68" s="146"/>
      <c r="K68" s="132"/>
      <c r="L68" s="122" t="s">
        <v>29</v>
      </c>
      <c r="M68" s="123"/>
      <c r="N68" s="122" t="s">
        <v>28</v>
      </c>
      <c r="O68" s="123"/>
    </row>
    <row r="69" spans="1:15" ht="28.5" customHeight="1">
      <c r="A69" s="3">
        <v>1</v>
      </c>
      <c r="B69" s="14"/>
      <c r="C69" s="25"/>
      <c r="D69" s="16" t="s">
        <v>39</v>
      </c>
      <c r="E69" s="26"/>
      <c r="F69" s="27"/>
      <c r="G69" s="130" t="s">
        <v>98</v>
      </c>
      <c r="H69" s="130"/>
      <c r="I69" s="170" t="s">
        <v>65</v>
      </c>
      <c r="J69" s="171"/>
      <c r="K69" s="21" t="s">
        <v>14</v>
      </c>
      <c r="L69" s="119" t="s">
        <v>12</v>
      </c>
      <c r="M69" s="120"/>
      <c r="N69" s="22">
        <f>IFERROR(VLOOKUP(L69,[1]受講料!$A$1:$B$2,2,FALSE),"")</f>
        <v>5000</v>
      </c>
      <c r="O69" s="10" t="s">
        <v>16</v>
      </c>
    </row>
    <row r="70" spans="1:15" ht="28.5" customHeight="1">
      <c r="A70" s="3">
        <v>2</v>
      </c>
      <c r="B70" s="14">
        <v>104150</v>
      </c>
      <c r="C70" s="25"/>
      <c r="D70" s="15" t="s">
        <v>39</v>
      </c>
      <c r="E70" s="23"/>
      <c r="F70" s="21"/>
      <c r="G70" s="130" t="s">
        <v>99</v>
      </c>
      <c r="H70" s="130"/>
      <c r="I70" s="170" t="s">
        <v>65</v>
      </c>
      <c r="J70" s="171"/>
      <c r="K70" s="21" t="s">
        <v>14</v>
      </c>
      <c r="L70" s="119" t="s">
        <v>12</v>
      </c>
      <c r="M70" s="120"/>
      <c r="N70" s="22">
        <f>IFERROR(VLOOKUP(L70,[1]受講料!$A$1:$B$2,2,FALSE),"")</f>
        <v>5000</v>
      </c>
      <c r="O70" s="10" t="s">
        <v>16</v>
      </c>
    </row>
    <row r="71" spans="1:15" ht="28.5" customHeight="1">
      <c r="A71" s="3">
        <v>3</v>
      </c>
      <c r="B71" s="14">
        <v>103824</v>
      </c>
      <c r="C71" s="25"/>
      <c r="D71" s="17" t="s">
        <v>39</v>
      </c>
      <c r="E71" s="23"/>
      <c r="F71" s="21"/>
      <c r="G71" s="130" t="s">
        <v>100</v>
      </c>
      <c r="H71" s="130"/>
      <c r="I71" s="170" t="s">
        <v>65</v>
      </c>
      <c r="J71" s="171"/>
      <c r="K71" s="21" t="s">
        <v>14</v>
      </c>
      <c r="L71" s="119" t="s">
        <v>12</v>
      </c>
      <c r="M71" s="120"/>
      <c r="N71" s="22">
        <f>IFERROR(VLOOKUP(L71,[1]受講料!$A$1:$B$2,2,FALSE),"")</f>
        <v>5000</v>
      </c>
      <c r="O71" s="10" t="s">
        <v>16</v>
      </c>
    </row>
    <row r="72" spans="1:15" ht="28.5" customHeight="1">
      <c r="A72" s="3">
        <v>4</v>
      </c>
      <c r="B72" s="14">
        <v>105658</v>
      </c>
      <c r="C72" s="25"/>
      <c r="D72" s="17" t="s">
        <v>39</v>
      </c>
      <c r="E72" s="23"/>
      <c r="F72" s="21"/>
      <c r="G72" s="130" t="s">
        <v>101</v>
      </c>
      <c r="H72" s="130"/>
      <c r="I72" s="170" t="s">
        <v>65</v>
      </c>
      <c r="J72" s="171"/>
      <c r="K72" s="21" t="s">
        <v>14</v>
      </c>
      <c r="L72" s="119" t="s">
        <v>12</v>
      </c>
      <c r="M72" s="120"/>
      <c r="N72" s="22">
        <f>IFERROR(VLOOKUP(L72,[1]受講料!$A$1:$B$2,2,FALSE),"")</f>
        <v>5000</v>
      </c>
      <c r="O72" s="10" t="s">
        <v>16</v>
      </c>
    </row>
    <row r="73" spans="1:15" ht="28.5" customHeight="1">
      <c r="A73" s="3">
        <v>5</v>
      </c>
      <c r="B73" s="14">
        <v>103981</v>
      </c>
      <c r="C73" s="18"/>
      <c r="D73" s="16" t="s">
        <v>39</v>
      </c>
      <c r="E73" s="23"/>
      <c r="F73" s="21"/>
      <c r="G73" s="130" t="s">
        <v>97</v>
      </c>
      <c r="H73" s="130"/>
      <c r="I73" s="170" t="s">
        <v>65</v>
      </c>
      <c r="J73" s="171"/>
      <c r="K73" s="21" t="s">
        <v>14</v>
      </c>
      <c r="L73" s="119" t="s">
        <v>12</v>
      </c>
      <c r="M73" s="120"/>
      <c r="N73" s="22">
        <f>IFERROR(VLOOKUP(L73,[1]受講料!$A$1:$B$2,2,FALSE),"")</f>
        <v>5000</v>
      </c>
      <c r="O73" s="10" t="s">
        <v>16</v>
      </c>
    </row>
    <row r="74" spans="1:15" ht="28.5" customHeight="1">
      <c r="A74" s="3">
        <v>6</v>
      </c>
      <c r="B74" s="14">
        <v>104725</v>
      </c>
      <c r="C74" s="25"/>
      <c r="D74" s="17" t="s">
        <v>39</v>
      </c>
      <c r="E74" s="23"/>
      <c r="F74" s="21"/>
      <c r="G74" s="130" t="s">
        <v>103</v>
      </c>
      <c r="H74" s="130"/>
      <c r="I74" s="170" t="s">
        <v>65</v>
      </c>
      <c r="J74" s="171"/>
      <c r="K74" s="21" t="s">
        <v>14</v>
      </c>
      <c r="L74" s="119" t="s">
        <v>12</v>
      </c>
      <c r="M74" s="120"/>
      <c r="N74" s="22">
        <f>IFERROR(VLOOKUP(L74,[1]受講料!$A$1:$B$2,2,FALSE),"")</f>
        <v>5000</v>
      </c>
      <c r="O74" s="10" t="s">
        <v>16</v>
      </c>
    </row>
    <row r="75" spans="1:15" ht="28.5" customHeight="1">
      <c r="A75" s="3">
        <v>7</v>
      </c>
      <c r="B75" s="14">
        <v>104697</v>
      </c>
      <c r="C75" s="25"/>
      <c r="D75" s="17" t="s">
        <v>39</v>
      </c>
      <c r="E75" s="23"/>
      <c r="F75" s="21"/>
      <c r="G75" s="130" t="s">
        <v>104</v>
      </c>
      <c r="H75" s="130"/>
      <c r="I75" s="170" t="s">
        <v>65</v>
      </c>
      <c r="J75" s="171"/>
      <c r="K75" s="21" t="s">
        <v>14</v>
      </c>
      <c r="L75" s="119" t="s">
        <v>12</v>
      </c>
      <c r="M75" s="120"/>
      <c r="N75" s="22">
        <f>IFERROR(VLOOKUP(L75,[1]受講料!$A$1:$B$2,2,FALSE),"")</f>
        <v>5000</v>
      </c>
      <c r="O75" s="10" t="s">
        <v>16</v>
      </c>
    </row>
    <row r="76" spans="1:15" ht="28.5" customHeight="1">
      <c r="A76" s="3">
        <v>8</v>
      </c>
      <c r="B76" s="14">
        <v>104684</v>
      </c>
      <c r="C76" s="25"/>
      <c r="D76" s="17" t="s">
        <v>39</v>
      </c>
      <c r="E76" s="23"/>
      <c r="F76" s="21"/>
      <c r="G76" s="130" t="s">
        <v>105</v>
      </c>
      <c r="H76" s="130"/>
      <c r="I76" s="170" t="s">
        <v>65</v>
      </c>
      <c r="J76" s="171"/>
      <c r="K76" s="21" t="s">
        <v>14</v>
      </c>
      <c r="L76" s="119" t="s">
        <v>12</v>
      </c>
      <c r="M76" s="120"/>
      <c r="N76" s="22">
        <f>IFERROR(VLOOKUP(L76,[1]受講料!$A$1:$B$2,2,FALSE),"")</f>
        <v>5000</v>
      </c>
      <c r="O76" s="10" t="s">
        <v>16</v>
      </c>
    </row>
    <row r="77" spans="1:15" ht="28.5" customHeight="1">
      <c r="A77" s="3">
        <v>9</v>
      </c>
      <c r="B77" s="14">
        <v>104608</v>
      </c>
      <c r="C77" s="25"/>
      <c r="D77" s="17" t="s">
        <v>39</v>
      </c>
      <c r="E77" s="23"/>
      <c r="F77" s="21"/>
      <c r="G77" s="130" t="s">
        <v>106</v>
      </c>
      <c r="H77" s="130"/>
      <c r="I77" s="170" t="s">
        <v>65</v>
      </c>
      <c r="J77" s="171"/>
      <c r="K77" s="21" t="s">
        <v>14</v>
      </c>
      <c r="L77" s="119" t="s">
        <v>12</v>
      </c>
      <c r="M77" s="120"/>
      <c r="N77" s="22">
        <f>IFERROR(VLOOKUP(L77,[1]受講料!$A$1:$B$2,2,FALSE),"")</f>
        <v>5000</v>
      </c>
      <c r="O77" s="10" t="s">
        <v>16</v>
      </c>
    </row>
    <row r="78" spans="1:15" ht="28.5" customHeight="1">
      <c r="A78" s="3">
        <v>10</v>
      </c>
      <c r="B78" s="14"/>
      <c r="C78" s="25"/>
      <c r="D78" s="17" t="s">
        <v>39</v>
      </c>
      <c r="E78" s="23"/>
      <c r="F78" s="21"/>
      <c r="G78" s="130" t="s">
        <v>107</v>
      </c>
      <c r="H78" s="130"/>
      <c r="I78" s="170" t="s">
        <v>65</v>
      </c>
      <c r="J78" s="171"/>
      <c r="K78" s="21" t="s">
        <v>14</v>
      </c>
      <c r="L78" s="119" t="s">
        <v>12</v>
      </c>
      <c r="M78" s="120"/>
      <c r="N78" s="22">
        <f>IFERROR(VLOOKUP(L78,[1]受講料!$A$1:$B$2,2,FALSE),"")</f>
        <v>5000</v>
      </c>
      <c r="O78" s="10" t="s">
        <v>16</v>
      </c>
    </row>
    <row r="79" spans="1:15" ht="28.5" customHeight="1">
      <c r="A79" s="3">
        <v>11</v>
      </c>
      <c r="B79" s="14"/>
      <c r="C79" s="25"/>
      <c r="D79" s="17" t="s">
        <v>39</v>
      </c>
      <c r="E79" s="23"/>
      <c r="F79" s="21"/>
      <c r="G79" s="130" t="s">
        <v>108</v>
      </c>
      <c r="H79" s="130"/>
      <c r="I79" s="170" t="s">
        <v>65</v>
      </c>
      <c r="J79" s="171"/>
      <c r="K79" s="21" t="s">
        <v>14</v>
      </c>
      <c r="L79" s="119" t="s">
        <v>12</v>
      </c>
      <c r="M79" s="120"/>
      <c r="N79" s="22">
        <f>IFERROR(VLOOKUP(L79,[1]受講料!$A$1:$B$2,2,FALSE),"")</f>
        <v>5000</v>
      </c>
      <c r="O79" s="10" t="s">
        <v>16</v>
      </c>
    </row>
    <row r="80" spans="1:15" ht="28.5" customHeight="1">
      <c r="A80" s="3">
        <v>12</v>
      </c>
      <c r="B80" s="14">
        <v>104676</v>
      </c>
      <c r="C80" s="25"/>
      <c r="D80" s="17" t="s">
        <v>39</v>
      </c>
      <c r="E80" s="23"/>
      <c r="F80" s="21"/>
      <c r="G80" s="130" t="s">
        <v>109</v>
      </c>
      <c r="H80" s="130"/>
      <c r="I80" s="170" t="s">
        <v>65</v>
      </c>
      <c r="J80" s="171"/>
      <c r="K80" s="21" t="s">
        <v>14</v>
      </c>
      <c r="L80" s="119" t="s">
        <v>12</v>
      </c>
      <c r="M80" s="120"/>
      <c r="N80" s="22">
        <f>IFERROR(VLOOKUP(L80,[1]受講料!$A$1:$B$2,2,FALSE),"")</f>
        <v>5000</v>
      </c>
      <c r="O80" s="10" t="s">
        <v>16</v>
      </c>
    </row>
    <row r="81" spans="1:15" ht="28.5" customHeight="1">
      <c r="A81" s="3">
        <v>13</v>
      </c>
      <c r="B81" s="14">
        <v>104141</v>
      </c>
      <c r="C81" s="25"/>
      <c r="D81" s="17" t="s">
        <v>39</v>
      </c>
      <c r="E81" s="23"/>
      <c r="F81" s="21"/>
      <c r="G81" s="142" t="s">
        <v>110</v>
      </c>
      <c r="H81" s="143"/>
      <c r="I81" s="170" t="s">
        <v>65</v>
      </c>
      <c r="J81" s="171"/>
      <c r="K81" s="21" t="s">
        <v>14</v>
      </c>
      <c r="L81" s="119" t="s">
        <v>12</v>
      </c>
      <c r="M81" s="120"/>
      <c r="N81" s="22">
        <f>IFERROR(VLOOKUP(L81,[1]受講料!$A$1:$B$2,2,FALSE),"")</f>
        <v>5000</v>
      </c>
      <c r="O81" s="10" t="s">
        <v>16</v>
      </c>
    </row>
    <row r="82" spans="1:15" ht="28.5" customHeight="1">
      <c r="A82" s="3">
        <v>14</v>
      </c>
      <c r="B82" s="14"/>
      <c r="C82" s="25"/>
      <c r="D82" s="17" t="s">
        <v>39</v>
      </c>
      <c r="E82" s="23"/>
      <c r="F82" s="21"/>
      <c r="G82" s="142" t="s">
        <v>111</v>
      </c>
      <c r="H82" s="143"/>
      <c r="I82" s="170" t="s">
        <v>65</v>
      </c>
      <c r="J82" s="171"/>
      <c r="K82" s="21" t="s">
        <v>14</v>
      </c>
      <c r="L82" s="119" t="s">
        <v>12</v>
      </c>
      <c r="M82" s="120"/>
      <c r="N82" s="22">
        <f>IFERROR(VLOOKUP(L82,[1]受講料!$A$1:$B$2,2,FALSE),"")</f>
        <v>5000</v>
      </c>
      <c r="O82" s="10" t="s">
        <v>16</v>
      </c>
    </row>
    <row r="83" spans="1:15" ht="28.5" customHeight="1">
      <c r="A83" s="3">
        <v>15</v>
      </c>
      <c r="B83" s="14">
        <v>105025</v>
      </c>
      <c r="C83" s="18"/>
      <c r="D83" s="17" t="s">
        <v>39</v>
      </c>
      <c r="E83" s="23"/>
      <c r="F83" s="21"/>
      <c r="G83" s="130" t="s">
        <v>112</v>
      </c>
      <c r="H83" s="130"/>
      <c r="I83" s="170" t="s">
        <v>65</v>
      </c>
      <c r="J83" s="171"/>
      <c r="K83" s="21" t="s">
        <v>14</v>
      </c>
      <c r="L83" s="119" t="s">
        <v>12</v>
      </c>
      <c r="M83" s="120"/>
      <c r="N83" s="22">
        <f>IFERROR(VLOOKUP(L83,[1]受講料!$A$1:$B$2,2,FALSE),"")</f>
        <v>5000</v>
      </c>
      <c r="O83" s="10" t="s">
        <v>16</v>
      </c>
    </row>
    <row r="84" spans="1:15" ht="28.5" customHeight="1">
      <c r="A84" s="3">
        <v>16</v>
      </c>
      <c r="B84" s="14"/>
      <c r="C84" s="18"/>
      <c r="D84" s="17" t="s">
        <v>39</v>
      </c>
      <c r="E84" s="23"/>
      <c r="F84" s="21"/>
      <c r="G84" s="130" t="s">
        <v>113</v>
      </c>
      <c r="H84" s="130"/>
      <c r="I84" s="170" t="s">
        <v>65</v>
      </c>
      <c r="J84" s="171"/>
      <c r="K84" s="21" t="s">
        <v>14</v>
      </c>
      <c r="L84" s="119" t="s">
        <v>12</v>
      </c>
      <c r="M84" s="120"/>
      <c r="N84" s="22">
        <f>IFERROR(VLOOKUP(L84,[1]受講料!$A$1:$B$2,2,FALSE),"")</f>
        <v>5000</v>
      </c>
      <c r="O84" s="10" t="s">
        <v>16</v>
      </c>
    </row>
    <row r="85" spans="1:15" ht="28.5" customHeight="1">
      <c r="A85" s="3">
        <v>17</v>
      </c>
      <c r="B85" s="14"/>
      <c r="C85" s="18"/>
      <c r="D85" s="17" t="s">
        <v>39</v>
      </c>
      <c r="E85" s="23"/>
      <c r="F85" s="21"/>
      <c r="G85" s="130" t="s">
        <v>114</v>
      </c>
      <c r="H85" s="130"/>
      <c r="I85" s="170" t="s">
        <v>65</v>
      </c>
      <c r="J85" s="171"/>
      <c r="K85" s="21" t="s">
        <v>14</v>
      </c>
      <c r="L85" s="119" t="s">
        <v>12</v>
      </c>
      <c r="M85" s="120"/>
      <c r="N85" s="22">
        <f>IFERROR(VLOOKUP(L85,[1]受講料!$A$1:$B$2,2,FALSE),"")</f>
        <v>5000</v>
      </c>
      <c r="O85" s="10" t="s">
        <v>16</v>
      </c>
    </row>
    <row r="86" spans="1:15" ht="28.5" customHeight="1">
      <c r="A86" s="3">
        <v>18</v>
      </c>
      <c r="B86" s="14"/>
      <c r="C86" s="18"/>
      <c r="D86" s="17" t="s">
        <v>39</v>
      </c>
      <c r="E86" s="23"/>
      <c r="F86" s="21"/>
      <c r="G86" s="130" t="s">
        <v>115</v>
      </c>
      <c r="H86" s="130"/>
      <c r="I86" s="170" t="s">
        <v>65</v>
      </c>
      <c r="J86" s="171"/>
      <c r="K86" s="21" t="s">
        <v>14</v>
      </c>
      <c r="L86" s="119" t="s">
        <v>12</v>
      </c>
      <c r="M86" s="120"/>
      <c r="N86" s="22">
        <f>IFERROR(VLOOKUP(L86,[1]受講料!$A$1:$B$2,2,FALSE),"")</f>
        <v>5000</v>
      </c>
      <c r="O86" s="10" t="s">
        <v>16</v>
      </c>
    </row>
    <row r="87" spans="1:15" ht="28.5" customHeight="1">
      <c r="A87" s="3">
        <v>19</v>
      </c>
      <c r="B87" s="14"/>
      <c r="C87" s="18"/>
      <c r="D87" s="17" t="s">
        <v>39</v>
      </c>
      <c r="E87" s="23"/>
      <c r="F87" s="21"/>
      <c r="G87" s="130" t="s">
        <v>116</v>
      </c>
      <c r="H87" s="130"/>
      <c r="I87" s="170" t="s">
        <v>65</v>
      </c>
      <c r="J87" s="171"/>
      <c r="K87" s="21" t="s">
        <v>14</v>
      </c>
      <c r="L87" s="119" t="s">
        <v>12</v>
      </c>
      <c r="M87" s="120"/>
      <c r="N87" s="22">
        <f>IFERROR(VLOOKUP(L87,[1]受講料!$A$1:$B$2,2,FALSE),"")</f>
        <v>5000</v>
      </c>
      <c r="O87" s="10" t="s">
        <v>16</v>
      </c>
    </row>
    <row r="88" spans="1:15" ht="28.5" customHeight="1">
      <c r="A88" s="3">
        <v>20</v>
      </c>
      <c r="B88" s="14"/>
      <c r="C88" s="18"/>
      <c r="D88" s="16" t="s">
        <v>39</v>
      </c>
      <c r="E88" s="23"/>
      <c r="F88" s="21"/>
      <c r="G88" s="130" t="s">
        <v>117</v>
      </c>
      <c r="H88" s="130"/>
      <c r="I88" s="170" t="s">
        <v>65</v>
      </c>
      <c r="J88" s="171"/>
      <c r="K88" s="21" t="s">
        <v>14</v>
      </c>
      <c r="L88" s="119" t="s">
        <v>12</v>
      </c>
      <c r="M88" s="120"/>
      <c r="N88" s="22">
        <f>IFERROR(VLOOKUP(L88,[1]受講料!$A$1:$B$2,2,FALSE),"")</f>
        <v>5000</v>
      </c>
      <c r="O88" s="10" t="s">
        <v>16</v>
      </c>
    </row>
    <row r="89" spans="1:15" ht="28.5" customHeight="1">
      <c r="K89" s="9"/>
      <c r="L89" s="118" t="s">
        <v>30</v>
      </c>
      <c r="M89" s="118"/>
      <c r="N89" s="22">
        <f>SUM(N69:N88)</f>
        <v>100000</v>
      </c>
      <c r="O89" s="10" t="s">
        <v>16</v>
      </c>
    </row>
    <row r="91" spans="1:15" ht="28.5" customHeight="1">
      <c r="A91" s="153" t="s">
        <v>34</v>
      </c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</row>
    <row r="92" spans="1:15" ht="28.5" customHeight="1">
      <c r="A92" s="111"/>
      <c r="B92" s="111"/>
      <c r="C92" s="112"/>
      <c r="D92" s="112"/>
      <c r="E92" s="111"/>
      <c r="F92" s="111"/>
      <c r="G92" s="111"/>
      <c r="H92" s="11"/>
      <c r="I92" s="11"/>
      <c r="J92" s="11"/>
      <c r="K92" s="11"/>
      <c r="L92" s="11"/>
      <c r="M92" s="11"/>
      <c r="N92" s="11"/>
      <c r="O92" s="11"/>
    </row>
    <row r="93" spans="1:15" s="2" customFormat="1" ht="28.5" customHeight="1">
      <c r="A93" s="121" t="s">
        <v>0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"/>
    </row>
    <row r="94" spans="1:15" s="2" customFormat="1" ht="28.5" customHeight="1">
      <c r="A94" s="122" t="s">
        <v>42</v>
      </c>
      <c r="B94" s="123"/>
      <c r="C94" s="124" t="s">
        <v>37</v>
      </c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6"/>
    </row>
    <row r="95" spans="1:15" s="2" customFormat="1" ht="28.5" customHeight="1">
      <c r="A95" s="122" t="s">
        <v>1</v>
      </c>
      <c r="B95" s="123"/>
      <c r="C95" s="139" t="s">
        <v>54</v>
      </c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1"/>
    </row>
    <row r="96" spans="1:15" s="2" customFormat="1" ht="28.5" customHeight="1">
      <c r="A96" s="134" t="s">
        <v>2</v>
      </c>
      <c r="B96" s="136"/>
      <c r="C96" s="122" t="s">
        <v>33</v>
      </c>
      <c r="D96" s="123"/>
      <c r="E96" s="127" t="s">
        <v>49</v>
      </c>
      <c r="F96" s="116"/>
      <c r="G96" s="116"/>
      <c r="H96" s="117"/>
      <c r="I96" s="3" t="s">
        <v>40</v>
      </c>
      <c r="J96" s="127" t="s">
        <v>50</v>
      </c>
      <c r="K96" s="116"/>
      <c r="L96" s="116"/>
      <c r="M96" s="116"/>
      <c r="N96" s="116"/>
      <c r="O96" s="117"/>
    </row>
    <row r="97" spans="1:15" s="2" customFormat="1" ht="28.5" customHeight="1">
      <c r="A97" s="134" t="s">
        <v>3</v>
      </c>
      <c r="B97" s="135"/>
      <c r="C97" s="167" t="s">
        <v>44</v>
      </c>
      <c r="D97" s="168"/>
      <c r="E97" s="168" t="s">
        <v>51</v>
      </c>
      <c r="F97" s="168"/>
      <c r="G97" s="168"/>
      <c r="H97" s="169"/>
      <c r="I97" s="157" t="s">
        <v>4</v>
      </c>
      <c r="J97" s="159" t="s">
        <v>52</v>
      </c>
      <c r="K97" s="160"/>
      <c r="L97" s="160"/>
      <c r="M97" s="160"/>
      <c r="N97" s="160"/>
      <c r="O97" s="161"/>
    </row>
    <row r="98" spans="1:15" s="2" customFormat="1" ht="28.5" customHeight="1">
      <c r="A98" s="134" t="s">
        <v>5</v>
      </c>
      <c r="B98" s="136"/>
      <c r="C98" s="167" t="s">
        <v>44</v>
      </c>
      <c r="D98" s="168"/>
      <c r="E98" s="168" t="s">
        <v>55</v>
      </c>
      <c r="F98" s="168"/>
      <c r="G98" s="168"/>
      <c r="H98" s="169"/>
      <c r="I98" s="158"/>
      <c r="J98" s="162"/>
      <c r="K98" s="163"/>
      <c r="L98" s="163"/>
      <c r="M98" s="163"/>
      <c r="N98" s="163"/>
      <c r="O98" s="164"/>
    </row>
    <row r="99" spans="1:15" s="2" customFormat="1" ht="28.5" customHeight="1">
      <c r="A99" s="113" t="s">
        <v>35</v>
      </c>
      <c r="B99" s="114"/>
      <c r="C99" s="115" t="s">
        <v>53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7"/>
    </row>
    <row r="100" spans="1:15" s="2" customFormat="1" ht="11.15" customHeight="1"/>
    <row r="101" spans="1:15" s="12" customFormat="1" ht="22" customHeight="1">
      <c r="B101" s="12" t="s">
        <v>45</v>
      </c>
    </row>
    <row r="102" spans="1:15" s="12" customFormat="1" ht="22" customHeight="1">
      <c r="B102" s="12" t="s">
        <v>47</v>
      </c>
    </row>
    <row r="103" spans="1:15" s="12" customFormat="1" ht="22" customHeight="1">
      <c r="B103" s="12" t="s">
        <v>48</v>
      </c>
    </row>
    <row r="104" spans="1:15" s="12" customFormat="1" ht="22" customHeight="1">
      <c r="B104" s="13" t="s">
        <v>46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5" s="2" customFormat="1" ht="11.15" customHeight="1"/>
    <row r="106" spans="1:15" s="2" customFormat="1" ht="28.5" customHeight="1">
      <c r="A106" s="121" t="s">
        <v>6</v>
      </c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"/>
    </row>
    <row r="107" spans="1:15" s="2" customFormat="1" ht="28.5" customHeight="1">
      <c r="A107" s="137" t="s">
        <v>31</v>
      </c>
      <c r="B107" s="138"/>
      <c r="C107" s="134" t="s">
        <v>58</v>
      </c>
      <c r="D107" s="149"/>
      <c r="E107" s="149"/>
      <c r="F107" s="149"/>
      <c r="G107" s="149"/>
      <c r="H107" s="135"/>
      <c r="I107" s="134" t="s">
        <v>41</v>
      </c>
      <c r="J107" s="135"/>
      <c r="K107" s="127" t="s">
        <v>59</v>
      </c>
      <c r="L107" s="116"/>
      <c r="M107" s="116"/>
      <c r="N107" s="116"/>
      <c r="O107" s="117"/>
    </row>
    <row r="108" spans="1:15" s="2" customFormat="1" ht="28.5" customHeight="1">
      <c r="A108" s="122" t="s">
        <v>7</v>
      </c>
      <c r="B108" s="138"/>
      <c r="C108" s="118" t="s">
        <v>33</v>
      </c>
      <c r="D108" s="118"/>
      <c r="E108" s="150" t="s">
        <v>49</v>
      </c>
      <c r="F108" s="151"/>
      <c r="G108" s="151"/>
      <c r="H108" s="152"/>
      <c r="I108" s="3" t="s">
        <v>40</v>
      </c>
      <c r="J108" s="150" t="s">
        <v>50</v>
      </c>
      <c r="K108" s="151"/>
      <c r="L108" s="151"/>
      <c r="M108" s="151"/>
      <c r="N108" s="151"/>
      <c r="O108" s="152"/>
    </row>
    <row r="109" spans="1:15" s="2" customFormat="1" ht="28.5" customHeight="1">
      <c r="A109" s="122" t="s">
        <v>32</v>
      </c>
      <c r="B109" s="123"/>
      <c r="C109" s="165" t="s">
        <v>60</v>
      </c>
      <c r="D109" s="166"/>
      <c r="E109" s="166"/>
      <c r="F109" s="166"/>
      <c r="G109" s="151" t="s">
        <v>61</v>
      </c>
      <c r="H109" s="151"/>
      <c r="I109" s="151"/>
      <c r="J109" s="151"/>
      <c r="K109" s="151"/>
      <c r="L109" s="151"/>
      <c r="M109" s="151"/>
      <c r="N109" s="151"/>
      <c r="O109" s="152"/>
    </row>
    <row r="110" spans="1:15" s="2" customFormat="1" ht="28.5" customHeight="1">
      <c r="A110" s="122" t="s">
        <v>36</v>
      </c>
      <c r="B110" s="138"/>
      <c r="C110" s="172" t="s">
        <v>53</v>
      </c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6"/>
    </row>
    <row r="111" spans="1:15" ht="10" customHeight="1"/>
    <row r="112" spans="1:15" ht="21" customHeight="1">
      <c r="A112" s="129"/>
      <c r="B112" s="6" t="s">
        <v>17</v>
      </c>
      <c r="C112" s="123" t="s">
        <v>8</v>
      </c>
      <c r="D112" s="123"/>
      <c r="E112" s="118"/>
      <c r="F112" s="118" t="s">
        <v>19</v>
      </c>
      <c r="G112" s="118" t="s">
        <v>10</v>
      </c>
      <c r="H112" s="118"/>
      <c r="I112" s="144" t="s">
        <v>38</v>
      </c>
      <c r="J112" s="128"/>
      <c r="K112" s="131" t="s">
        <v>9</v>
      </c>
      <c r="L112" s="122" t="s">
        <v>11</v>
      </c>
      <c r="M112" s="133"/>
      <c r="N112" s="133"/>
      <c r="O112" s="123"/>
    </row>
    <row r="113" spans="1:15" ht="21" customHeight="1">
      <c r="A113" s="129"/>
      <c r="B113" s="28" t="s">
        <v>18</v>
      </c>
      <c r="C113" s="128"/>
      <c r="D113" s="128"/>
      <c r="E113" s="118"/>
      <c r="F113" s="118"/>
      <c r="G113" s="118"/>
      <c r="H113" s="118"/>
      <c r="I113" s="145"/>
      <c r="J113" s="146"/>
      <c r="K113" s="132"/>
      <c r="L113" s="122" t="s">
        <v>29</v>
      </c>
      <c r="M113" s="123"/>
      <c r="N113" s="122" t="s">
        <v>28</v>
      </c>
      <c r="O113" s="123"/>
    </row>
    <row r="114" spans="1:15" ht="28.5" customHeight="1">
      <c r="A114" s="3">
        <v>1</v>
      </c>
      <c r="B114" s="14">
        <v>103752</v>
      </c>
      <c r="C114" s="25"/>
      <c r="D114" s="16"/>
      <c r="E114" s="26"/>
      <c r="F114" s="27"/>
      <c r="G114" s="130" t="s">
        <v>118</v>
      </c>
      <c r="H114" s="130"/>
      <c r="I114" s="170" t="s">
        <v>65</v>
      </c>
      <c r="J114" s="171"/>
      <c r="K114" s="21" t="s">
        <v>14</v>
      </c>
      <c r="L114" s="119" t="s">
        <v>12</v>
      </c>
      <c r="M114" s="120"/>
      <c r="N114" s="22">
        <f>IFERROR(VLOOKUP(L114,[1]受講料!$A$1:$B$2,2,FALSE),"")</f>
        <v>5000</v>
      </c>
      <c r="O114" s="10" t="s">
        <v>16</v>
      </c>
    </row>
    <row r="115" spans="1:15" ht="28.5" customHeight="1">
      <c r="A115" s="3">
        <v>2</v>
      </c>
      <c r="B115" s="14">
        <v>104427</v>
      </c>
      <c r="C115" s="25"/>
      <c r="D115" s="15"/>
      <c r="E115" s="23"/>
      <c r="F115" s="21"/>
      <c r="G115" s="130" t="s">
        <v>119</v>
      </c>
      <c r="H115" s="130"/>
      <c r="I115" s="170" t="s">
        <v>65</v>
      </c>
      <c r="J115" s="171"/>
      <c r="K115" s="21" t="s">
        <v>14</v>
      </c>
      <c r="L115" s="119" t="s">
        <v>12</v>
      </c>
      <c r="M115" s="120"/>
      <c r="N115" s="22">
        <f>IFERROR(VLOOKUP(L115,[1]受講料!$A$1:$B$2,2,FALSE),"")</f>
        <v>5000</v>
      </c>
      <c r="O115" s="10" t="s">
        <v>16</v>
      </c>
    </row>
    <row r="116" spans="1:15" ht="28.5" customHeight="1">
      <c r="A116" s="3">
        <v>3</v>
      </c>
      <c r="B116" s="14">
        <v>105541</v>
      </c>
      <c r="C116" s="25"/>
      <c r="D116" s="17"/>
      <c r="E116" s="23"/>
      <c r="F116" s="21"/>
      <c r="G116" s="130" t="s">
        <v>120</v>
      </c>
      <c r="H116" s="130"/>
      <c r="I116" s="170" t="s">
        <v>65</v>
      </c>
      <c r="J116" s="171"/>
      <c r="K116" s="21" t="s">
        <v>14</v>
      </c>
      <c r="L116" s="119" t="s">
        <v>12</v>
      </c>
      <c r="M116" s="120"/>
      <c r="N116" s="22">
        <f>IFERROR(VLOOKUP(L116,[1]受講料!$A$1:$B$2,2,FALSE),"")</f>
        <v>5000</v>
      </c>
      <c r="O116" s="10" t="s">
        <v>16</v>
      </c>
    </row>
    <row r="117" spans="1:15" ht="28.5" customHeight="1">
      <c r="A117" s="3">
        <v>4</v>
      </c>
      <c r="B117" s="14"/>
      <c r="C117" s="25"/>
      <c r="D117" s="17"/>
      <c r="E117" s="23"/>
      <c r="F117" s="21"/>
      <c r="G117" s="130" t="s">
        <v>121</v>
      </c>
      <c r="H117" s="130"/>
      <c r="I117" s="170" t="s">
        <v>65</v>
      </c>
      <c r="J117" s="171"/>
      <c r="K117" s="21" t="s">
        <v>14</v>
      </c>
      <c r="L117" s="119" t="s">
        <v>12</v>
      </c>
      <c r="M117" s="120"/>
      <c r="N117" s="22">
        <f>IFERROR(VLOOKUP(L117,[1]受講料!$A$1:$B$2,2,FALSE),"")</f>
        <v>5000</v>
      </c>
      <c r="O117" s="10" t="s">
        <v>16</v>
      </c>
    </row>
    <row r="118" spans="1:15" ht="28.5" customHeight="1">
      <c r="A118" s="3">
        <v>5</v>
      </c>
      <c r="B118" s="14">
        <v>103935</v>
      </c>
      <c r="C118" s="25"/>
      <c r="D118" s="17"/>
      <c r="E118" s="23"/>
      <c r="F118" s="21"/>
      <c r="G118" s="130" t="s">
        <v>122</v>
      </c>
      <c r="H118" s="130"/>
      <c r="I118" s="170" t="s">
        <v>65</v>
      </c>
      <c r="J118" s="171"/>
      <c r="K118" s="21" t="s">
        <v>14</v>
      </c>
      <c r="L118" s="119" t="s">
        <v>12</v>
      </c>
      <c r="M118" s="120"/>
      <c r="N118" s="22">
        <f>IFERROR(VLOOKUP(L118,[1]受講料!$A$1:$B$2,2,FALSE),"")</f>
        <v>5000</v>
      </c>
      <c r="O118" s="10" t="s">
        <v>16</v>
      </c>
    </row>
    <row r="119" spans="1:15" ht="28.5" customHeight="1">
      <c r="A119" s="3">
        <v>6</v>
      </c>
      <c r="B119" s="14"/>
      <c r="C119" s="25"/>
      <c r="D119" s="17"/>
      <c r="E119" s="23"/>
      <c r="F119" s="21"/>
      <c r="G119" s="130" t="s">
        <v>123</v>
      </c>
      <c r="H119" s="130"/>
      <c r="I119" s="170" t="s">
        <v>65</v>
      </c>
      <c r="J119" s="171"/>
      <c r="K119" s="21" t="s">
        <v>14</v>
      </c>
      <c r="L119" s="119" t="s">
        <v>12</v>
      </c>
      <c r="M119" s="120"/>
      <c r="N119" s="22">
        <f>IFERROR(VLOOKUP(L119,[1]受講料!$A$1:$B$2,2,FALSE),"")</f>
        <v>5000</v>
      </c>
      <c r="O119" s="10" t="s">
        <v>16</v>
      </c>
    </row>
    <row r="120" spans="1:15" ht="28.5" customHeight="1">
      <c r="A120" s="3">
        <v>7</v>
      </c>
      <c r="B120" s="14"/>
      <c r="C120" s="25"/>
      <c r="D120" s="17"/>
      <c r="E120" s="23"/>
      <c r="F120" s="21"/>
      <c r="G120" s="130" t="s">
        <v>124</v>
      </c>
      <c r="H120" s="130"/>
      <c r="I120" s="170" t="s">
        <v>65</v>
      </c>
      <c r="J120" s="171"/>
      <c r="K120" s="21" t="s">
        <v>14</v>
      </c>
      <c r="L120" s="119" t="s">
        <v>12</v>
      </c>
      <c r="M120" s="120"/>
      <c r="N120" s="22">
        <f>IFERROR(VLOOKUP(L120,[1]受講料!$A$1:$B$2,2,FALSE),"")</f>
        <v>5000</v>
      </c>
      <c r="O120" s="10" t="s">
        <v>16</v>
      </c>
    </row>
    <row r="121" spans="1:15" ht="28.5" customHeight="1">
      <c r="A121" s="3">
        <v>8</v>
      </c>
      <c r="B121" s="14">
        <v>104722</v>
      </c>
      <c r="C121" s="25"/>
      <c r="D121" s="17"/>
      <c r="E121" s="23"/>
      <c r="F121" s="21"/>
      <c r="G121" s="130" t="s">
        <v>125</v>
      </c>
      <c r="H121" s="130"/>
      <c r="I121" s="170" t="s">
        <v>65</v>
      </c>
      <c r="J121" s="171"/>
      <c r="K121" s="21" t="s">
        <v>14</v>
      </c>
      <c r="L121" s="119" t="s">
        <v>12</v>
      </c>
      <c r="M121" s="120"/>
      <c r="N121" s="22">
        <f>IFERROR(VLOOKUP(L121,[1]受講料!$A$1:$B$2,2,FALSE),"")</f>
        <v>5000</v>
      </c>
      <c r="O121" s="10" t="s">
        <v>16</v>
      </c>
    </row>
    <row r="122" spans="1:15" ht="28.5" customHeight="1">
      <c r="A122" s="3">
        <v>9</v>
      </c>
      <c r="B122" s="14">
        <v>105679</v>
      </c>
      <c r="C122" s="25"/>
      <c r="D122" s="17"/>
      <c r="E122" s="23"/>
      <c r="F122" s="21"/>
      <c r="G122" s="130" t="s">
        <v>126</v>
      </c>
      <c r="H122" s="130"/>
      <c r="I122" s="170" t="s">
        <v>65</v>
      </c>
      <c r="J122" s="171"/>
      <c r="K122" s="21" t="s">
        <v>14</v>
      </c>
      <c r="L122" s="119" t="s">
        <v>12</v>
      </c>
      <c r="M122" s="120"/>
      <c r="N122" s="22">
        <f>IFERROR(VLOOKUP(L122,[1]受講料!$A$1:$B$2,2,FALSE),"")</f>
        <v>5000</v>
      </c>
      <c r="O122" s="10" t="s">
        <v>16</v>
      </c>
    </row>
    <row r="123" spans="1:15" ht="28.5" customHeight="1">
      <c r="A123" s="3">
        <v>10</v>
      </c>
      <c r="B123" s="14">
        <v>105682</v>
      </c>
      <c r="C123" s="25"/>
      <c r="D123" s="17"/>
      <c r="E123" s="23"/>
      <c r="F123" s="21"/>
      <c r="G123" s="130" t="s">
        <v>127</v>
      </c>
      <c r="H123" s="130"/>
      <c r="I123" s="170" t="s">
        <v>65</v>
      </c>
      <c r="J123" s="171"/>
      <c r="K123" s="21" t="s">
        <v>14</v>
      </c>
      <c r="L123" s="119" t="s">
        <v>12</v>
      </c>
      <c r="M123" s="120"/>
      <c r="N123" s="22">
        <f>IFERROR(VLOOKUP(L123,[1]受講料!$A$1:$B$2,2,FALSE),"")</f>
        <v>5000</v>
      </c>
      <c r="O123" s="10" t="s">
        <v>16</v>
      </c>
    </row>
    <row r="124" spans="1:15" ht="28.5" customHeight="1">
      <c r="A124" s="3">
        <v>11</v>
      </c>
      <c r="B124" s="14">
        <v>104502</v>
      </c>
      <c r="C124" s="25"/>
      <c r="D124" s="17"/>
      <c r="E124" s="23"/>
      <c r="F124" s="21"/>
      <c r="G124" s="130" t="s">
        <v>128</v>
      </c>
      <c r="H124" s="130"/>
      <c r="I124" s="170" t="s">
        <v>65</v>
      </c>
      <c r="J124" s="171"/>
      <c r="K124" s="21" t="s">
        <v>14</v>
      </c>
      <c r="L124" s="119" t="s">
        <v>12</v>
      </c>
      <c r="M124" s="120"/>
      <c r="N124" s="22">
        <f>IFERROR(VLOOKUP(L124,[1]受講料!$A$1:$B$2,2,FALSE),"")</f>
        <v>5000</v>
      </c>
      <c r="O124" s="10" t="s">
        <v>16</v>
      </c>
    </row>
    <row r="125" spans="1:15" ht="28.5" customHeight="1">
      <c r="A125" s="3">
        <v>12</v>
      </c>
      <c r="B125" s="14">
        <v>103584</v>
      </c>
      <c r="C125" s="25"/>
      <c r="D125" s="17"/>
      <c r="E125" s="23"/>
      <c r="F125" s="21"/>
      <c r="G125" s="130" t="s">
        <v>129</v>
      </c>
      <c r="H125" s="130"/>
      <c r="I125" s="170" t="s">
        <v>65</v>
      </c>
      <c r="J125" s="171"/>
      <c r="K125" s="21" t="s">
        <v>14</v>
      </c>
      <c r="L125" s="119" t="s">
        <v>12</v>
      </c>
      <c r="M125" s="120"/>
      <c r="N125" s="22">
        <f>IFERROR(VLOOKUP(L125,[1]受講料!$A$1:$B$2,2,FALSE),"")</f>
        <v>5000</v>
      </c>
      <c r="O125" s="10" t="s">
        <v>16</v>
      </c>
    </row>
    <row r="126" spans="1:15" ht="28.5" customHeight="1">
      <c r="A126" s="3">
        <v>13</v>
      </c>
      <c r="B126" s="14">
        <v>105568</v>
      </c>
      <c r="C126" s="25"/>
      <c r="D126" s="17"/>
      <c r="E126" s="23"/>
      <c r="F126" s="21"/>
      <c r="G126" s="142" t="s">
        <v>130</v>
      </c>
      <c r="H126" s="143"/>
      <c r="I126" s="170" t="s">
        <v>65</v>
      </c>
      <c r="J126" s="171"/>
      <c r="K126" s="21" t="s">
        <v>14</v>
      </c>
      <c r="L126" s="119" t="s">
        <v>12</v>
      </c>
      <c r="M126" s="120"/>
      <c r="N126" s="22">
        <f>IFERROR(VLOOKUP(L126,[1]受講料!$A$1:$B$2,2,FALSE),"")</f>
        <v>5000</v>
      </c>
      <c r="O126" s="10" t="s">
        <v>16</v>
      </c>
    </row>
    <row r="127" spans="1:15" ht="28.5" customHeight="1">
      <c r="A127" s="3">
        <v>14</v>
      </c>
      <c r="B127" s="14">
        <v>103582</v>
      </c>
      <c r="C127" s="25"/>
      <c r="D127" s="17"/>
      <c r="E127" s="23"/>
      <c r="F127" s="21"/>
      <c r="G127" s="142" t="s">
        <v>131</v>
      </c>
      <c r="H127" s="143"/>
      <c r="I127" s="170" t="s">
        <v>65</v>
      </c>
      <c r="J127" s="171"/>
      <c r="K127" s="21" t="s">
        <v>14</v>
      </c>
      <c r="L127" s="119" t="s">
        <v>12</v>
      </c>
      <c r="M127" s="120"/>
      <c r="N127" s="22">
        <f>IFERROR(VLOOKUP(L127,[1]受講料!$A$1:$B$2,2,FALSE),"")</f>
        <v>5000</v>
      </c>
      <c r="O127" s="10" t="s">
        <v>16</v>
      </c>
    </row>
    <row r="128" spans="1:15" ht="28.5" customHeight="1">
      <c r="A128" s="3">
        <v>15</v>
      </c>
      <c r="B128" s="14">
        <v>104536</v>
      </c>
      <c r="C128" s="18"/>
      <c r="D128" s="17"/>
      <c r="E128" s="23"/>
      <c r="F128" s="21"/>
      <c r="G128" s="130" t="s">
        <v>132</v>
      </c>
      <c r="H128" s="130"/>
      <c r="I128" s="170" t="s">
        <v>65</v>
      </c>
      <c r="J128" s="171"/>
      <c r="K128" s="21" t="s">
        <v>14</v>
      </c>
      <c r="L128" s="119" t="s">
        <v>12</v>
      </c>
      <c r="M128" s="120"/>
      <c r="N128" s="22">
        <f>IFERROR(VLOOKUP(L128,[1]受講料!$A$1:$B$2,2,FALSE),"")</f>
        <v>5000</v>
      </c>
      <c r="O128" s="10" t="s">
        <v>16</v>
      </c>
    </row>
    <row r="129" spans="1:15" ht="28.5" customHeight="1">
      <c r="A129" s="3">
        <v>16</v>
      </c>
      <c r="B129" s="14">
        <v>105709</v>
      </c>
      <c r="C129" s="18"/>
      <c r="D129" s="17"/>
      <c r="E129" s="23"/>
      <c r="F129" s="21"/>
      <c r="G129" s="130" t="s">
        <v>133</v>
      </c>
      <c r="H129" s="130"/>
      <c r="I129" s="170" t="s">
        <v>65</v>
      </c>
      <c r="J129" s="171"/>
      <c r="K129" s="21" t="s">
        <v>14</v>
      </c>
      <c r="L129" s="119" t="s">
        <v>12</v>
      </c>
      <c r="M129" s="120"/>
      <c r="N129" s="22">
        <f>IFERROR(VLOOKUP(L129,[1]受講料!$A$1:$B$2,2,FALSE),"")</f>
        <v>5000</v>
      </c>
      <c r="O129" s="10" t="s">
        <v>16</v>
      </c>
    </row>
    <row r="130" spans="1:15" ht="28.5" customHeight="1">
      <c r="A130" s="3">
        <v>17</v>
      </c>
      <c r="B130" s="14">
        <v>104694</v>
      </c>
      <c r="C130" s="18"/>
      <c r="D130" s="17"/>
      <c r="E130" s="23"/>
      <c r="F130" s="21"/>
      <c r="G130" s="130" t="s">
        <v>134</v>
      </c>
      <c r="H130" s="130"/>
      <c r="I130" s="170" t="s">
        <v>65</v>
      </c>
      <c r="J130" s="171"/>
      <c r="K130" s="21" t="s">
        <v>14</v>
      </c>
      <c r="L130" s="119" t="s">
        <v>12</v>
      </c>
      <c r="M130" s="120"/>
      <c r="N130" s="22">
        <f>IFERROR(VLOOKUP(L130,[1]受講料!$A$1:$B$2,2,FALSE),"")</f>
        <v>5000</v>
      </c>
      <c r="O130" s="10" t="s">
        <v>16</v>
      </c>
    </row>
    <row r="131" spans="1:15" ht="28.5" customHeight="1">
      <c r="A131" s="3">
        <v>18</v>
      </c>
      <c r="B131" s="14"/>
      <c r="C131" s="18"/>
      <c r="D131" s="17"/>
      <c r="E131" s="23"/>
      <c r="F131" s="21"/>
      <c r="G131" s="130" t="s">
        <v>135</v>
      </c>
      <c r="H131" s="130"/>
      <c r="I131" s="170" t="s">
        <v>65</v>
      </c>
      <c r="J131" s="171"/>
      <c r="K131" s="21" t="s">
        <v>14</v>
      </c>
      <c r="L131" s="119" t="s">
        <v>12</v>
      </c>
      <c r="M131" s="120"/>
      <c r="N131" s="22">
        <f>IFERROR(VLOOKUP(L131,[1]受講料!$A$1:$B$2,2,FALSE),"")</f>
        <v>5000</v>
      </c>
      <c r="O131" s="10" t="s">
        <v>16</v>
      </c>
    </row>
    <row r="132" spans="1:15" ht="28.5" customHeight="1">
      <c r="A132" s="3">
        <v>19</v>
      </c>
      <c r="B132" s="14">
        <v>104678</v>
      </c>
      <c r="C132" s="18"/>
      <c r="D132" s="17"/>
      <c r="E132" s="23"/>
      <c r="F132" s="21"/>
      <c r="G132" s="130" t="s">
        <v>136</v>
      </c>
      <c r="H132" s="130"/>
      <c r="I132" s="170" t="s">
        <v>65</v>
      </c>
      <c r="J132" s="171"/>
      <c r="K132" s="21" t="s">
        <v>14</v>
      </c>
      <c r="L132" s="119" t="s">
        <v>12</v>
      </c>
      <c r="M132" s="120"/>
      <c r="N132" s="22">
        <f>IFERROR(VLOOKUP(L132,[1]受講料!$A$1:$B$2,2,FALSE),"")</f>
        <v>5000</v>
      </c>
      <c r="O132" s="10" t="s">
        <v>16</v>
      </c>
    </row>
    <row r="133" spans="1:15" ht="28.5" customHeight="1">
      <c r="A133" s="3">
        <v>20</v>
      </c>
      <c r="B133" s="14"/>
      <c r="C133" s="18"/>
      <c r="D133" s="16"/>
      <c r="E133" s="23"/>
      <c r="F133" s="21"/>
      <c r="G133" s="130" t="s">
        <v>137</v>
      </c>
      <c r="H133" s="130"/>
      <c r="I133" s="170" t="s">
        <v>65</v>
      </c>
      <c r="J133" s="171"/>
      <c r="K133" s="21" t="s">
        <v>14</v>
      </c>
      <c r="L133" s="119" t="s">
        <v>12</v>
      </c>
      <c r="M133" s="120"/>
      <c r="N133" s="22">
        <f>IFERROR(VLOOKUP(L133,[1]受講料!$A$1:$B$2,2,FALSE),"")</f>
        <v>5000</v>
      </c>
      <c r="O133" s="10" t="s">
        <v>16</v>
      </c>
    </row>
    <row r="134" spans="1:15" ht="28.5" customHeight="1">
      <c r="K134" s="9"/>
      <c r="L134" s="118" t="s">
        <v>30</v>
      </c>
      <c r="M134" s="118"/>
      <c r="N134" s="22">
        <f>SUM(N114:N133)</f>
        <v>100000</v>
      </c>
      <c r="O134" s="10" t="s">
        <v>16</v>
      </c>
    </row>
    <row r="136" spans="1:15" ht="28.5" customHeight="1">
      <c r="A136" s="153" t="s">
        <v>34</v>
      </c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</row>
    <row r="137" spans="1:15" ht="28.5" customHeight="1">
      <c r="A137" s="111"/>
      <c r="B137" s="111"/>
      <c r="C137" s="112"/>
      <c r="D137" s="112"/>
      <c r="E137" s="111"/>
      <c r="F137" s="111"/>
      <c r="G137" s="111"/>
      <c r="H137" s="11"/>
      <c r="I137" s="11"/>
      <c r="J137" s="11"/>
      <c r="K137" s="11"/>
      <c r="L137" s="11"/>
      <c r="M137" s="11"/>
      <c r="N137" s="11"/>
      <c r="O137" s="11"/>
    </row>
    <row r="138" spans="1:15" s="2" customFormat="1" ht="28.5" customHeight="1">
      <c r="A138" s="121" t="s">
        <v>0</v>
      </c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"/>
    </row>
    <row r="139" spans="1:15" s="2" customFormat="1" ht="28.5" customHeight="1">
      <c r="A139" s="122" t="s">
        <v>42</v>
      </c>
      <c r="B139" s="123"/>
      <c r="C139" s="124" t="s">
        <v>37</v>
      </c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6"/>
    </row>
    <row r="140" spans="1:15" s="2" customFormat="1" ht="28.5" customHeight="1">
      <c r="A140" s="122" t="s">
        <v>1</v>
      </c>
      <c r="B140" s="123"/>
      <c r="C140" s="139" t="s">
        <v>54</v>
      </c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1"/>
    </row>
    <row r="141" spans="1:15" s="2" customFormat="1" ht="28.5" customHeight="1">
      <c r="A141" s="134" t="s">
        <v>2</v>
      </c>
      <c r="B141" s="136"/>
      <c r="C141" s="122" t="s">
        <v>33</v>
      </c>
      <c r="D141" s="123"/>
      <c r="E141" s="127" t="s">
        <v>49</v>
      </c>
      <c r="F141" s="116"/>
      <c r="G141" s="116"/>
      <c r="H141" s="117"/>
      <c r="I141" s="3" t="s">
        <v>40</v>
      </c>
      <c r="J141" s="127" t="s">
        <v>50</v>
      </c>
      <c r="K141" s="116"/>
      <c r="L141" s="116"/>
      <c r="M141" s="116"/>
      <c r="N141" s="116"/>
      <c r="O141" s="117"/>
    </row>
    <row r="142" spans="1:15" s="2" customFormat="1" ht="28.5" customHeight="1">
      <c r="A142" s="134" t="s">
        <v>3</v>
      </c>
      <c r="B142" s="135"/>
      <c r="C142" s="167" t="s">
        <v>44</v>
      </c>
      <c r="D142" s="168"/>
      <c r="E142" s="168" t="s">
        <v>51</v>
      </c>
      <c r="F142" s="168"/>
      <c r="G142" s="168"/>
      <c r="H142" s="169"/>
      <c r="I142" s="157" t="s">
        <v>4</v>
      </c>
      <c r="J142" s="159" t="s">
        <v>52</v>
      </c>
      <c r="K142" s="160"/>
      <c r="L142" s="160"/>
      <c r="M142" s="160"/>
      <c r="N142" s="160"/>
      <c r="O142" s="161"/>
    </row>
    <row r="143" spans="1:15" s="2" customFormat="1" ht="28.5" customHeight="1">
      <c r="A143" s="134" t="s">
        <v>5</v>
      </c>
      <c r="B143" s="136"/>
      <c r="C143" s="167" t="s">
        <v>44</v>
      </c>
      <c r="D143" s="168"/>
      <c r="E143" s="168" t="s">
        <v>55</v>
      </c>
      <c r="F143" s="168"/>
      <c r="G143" s="168"/>
      <c r="H143" s="169"/>
      <c r="I143" s="158"/>
      <c r="J143" s="162"/>
      <c r="K143" s="163"/>
      <c r="L143" s="163"/>
      <c r="M143" s="163"/>
      <c r="N143" s="163"/>
      <c r="O143" s="164"/>
    </row>
    <row r="144" spans="1:15" s="2" customFormat="1" ht="28.5" customHeight="1">
      <c r="A144" s="113" t="s">
        <v>35</v>
      </c>
      <c r="B144" s="114"/>
      <c r="C144" s="115" t="s">
        <v>53</v>
      </c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7"/>
    </row>
    <row r="145" spans="1:15" s="2" customFormat="1" ht="11.15" customHeight="1"/>
    <row r="146" spans="1:15" s="12" customFormat="1" ht="22" customHeight="1">
      <c r="B146" s="12" t="s">
        <v>45</v>
      </c>
    </row>
    <row r="147" spans="1:15" s="12" customFormat="1" ht="22" customHeight="1">
      <c r="B147" s="12" t="s">
        <v>47</v>
      </c>
    </row>
    <row r="148" spans="1:15" s="12" customFormat="1" ht="22" customHeight="1">
      <c r="B148" s="12" t="s">
        <v>48</v>
      </c>
    </row>
    <row r="149" spans="1:15" s="12" customFormat="1" ht="22" customHeight="1">
      <c r="B149" s="13" t="s">
        <v>46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5" s="2" customFormat="1" ht="11.15" customHeight="1"/>
    <row r="151" spans="1:15" s="2" customFormat="1" ht="28.5" customHeight="1">
      <c r="A151" s="121" t="s">
        <v>6</v>
      </c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"/>
    </row>
    <row r="152" spans="1:15" s="2" customFormat="1" ht="28.5" customHeight="1">
      <c r="A152" s="137" t="s">
        <v>31</v>
      </c>
      <c r="B152" s="138"/>
      <c r="C152" s="134" t="s">
        <v>58</v>
      </c>
      <c r="D152" s="149"/>
      <c r="E152" s="149"/>
      <c r="F152" s="149"/>
      <c r="G152" s="149"/>
      <c r="H152" s="135"/>
      <c r="I152" s="134" t="s">
        <v>41</v>
      </c>
      <c r="J152" s="135"/>
      <c r="K152" s="127" t="s">
        <v>59</v>
      </c>
      <c r="L152" s="116"/>
      <c r="M152" s="116"/>
      <c r="N152" s="116"/>
      <c r="O152" s="117"/>
    </row>
    <row r="153" spans="1:15" s="2" customFormat="1" ht="28.5" customHeight="1">
      <c r="A153" s="122" t="s">
        <v>7</v>
      </c>
      <c r="B153" s="138"/>
      <c r="C153" s="118" t="s">
        <v>33</v>
      </c>
      <c r="D153" s="118"/>
      <c r="E153" s="150" t="s">
        <v>49</v>
      </c>
      <c r="F153" s="151"/>
      <c r="G153" s="151"/>
      <c r="H153" s="152"/>
      <c r="I153" s="3" t="s">
        <v>40</v>
      </c>
      <c r="J153" s="150" t="s">
        <v>50</v>
      </c>
      <c r="K153" s="151"/>
      <c r="L153" s="151"/>
      <c r="M153" s="151"/>
      <c r="N153" s="151"/>
      <c r="O153" s="152"/>
    </row>
    <row r="154" spans="1:15" s="2" customFormat="1" ht="28.5" customHeight="1">
      <c r="A154" s="122" t="s">
        <v>32</v>
      </c>
      <c r="B154" s="123"/>
      <c r="C154" s="165" t="s">
        <v>60</v>
      </c>
      <c r="D154" s="166"/>
      <c r="E154" s="166"/>
      <c r="F154" s="166"/>
      <c r="G154" s="151" t="s">
        <v>61</v>
      </c>
      <c r="H154" s="151"/>
      <c r="I154" s="151"/>
      <c r="J154" s="151"/>
      <c r="K154" s="151"/>
      <c r="L154" s="151"/>
      <c r="M154" s="151"/>
      <c r="N154" s="151"/>
      <c r="O154" s="152"/>
    </row>
    <row r="155" spans="1:15" s="2" customFormat="1" ht="28.5" customHeight="1">
      <c r="A155" s="122" t="s">
        <v>36</v>
      </c>
      <c r="B155" s="138"/>
      <c r="C155" s="172" t="s">
        <v>53</v>
      </c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6"/>
    </row>
    <row r="156" spans="1:15" ht="10" customHeight="1"/>
    <row r="157" spans="1:15" ht="21" customHeight="1">
      <c r="A157" s="129"/>
      <c r="B157" s="6" t="s">
        <v>17</v>
      </c>
      <c r="C157" s="123" t="s">
        <v>8</v>
      </c>
      <c r="D157" s="123"/>
      <c r="E157" s="118"/>
      <c r="F157" s="118" t="s">
        <v>19</v>
      </c>
      <c r="G157" s="118" t="s">
        <v>10</v>
      </c>
      <c r="H157" s="118"/>
      <c r="I157" s="144" t="s">
        <v>38</v>
      </c>
      <c r="J157" s="128"/>
      <c r="K157" s="131" t="s">
        <v>9</v>
      </c>
      <c r="L157" s="122" t="s">
        <v>11</v>
      </c>
      <c r="M157" s="133"/>
      <c r="N157" s="133"/>
      <c r="O157" s="123"/>
    </row>
    <row r="158" spans="1:15" ht="21" customHeight="1">
      <c r="A158" s="129"/>
      <c r="B158" s="28" t="s">
        <v>18</v>
      </c>
      <c r="C158" s="128"/>
      <c r="D158" s="128"/>
      <c r="E158" s="118"/>
      <c r="F158" s="118"/>
      <c r="G158" s="118"/>
      <c r="H158" s="118"/>
      <c r="I158" s="145"/>
      <c r="J158" s="146"/>
      <c r="K158" s="132"/>
      <c r="L158" s="122" t="s">
        <v>29</v>
      </c>
      <c r="M158" s="123"/>
      <c r="N158" s="122" t="s">
        <v>28</v>
      </c>
      <c r="O158" s="123"/>
    </row>
    <row r="159" spans="1:15" ht="28.5" customHeight="1">
      <c r="A159" s="3">
        <v>1</v>
      </c>
      <c r="B159" s="14"/>
      <c r="C159" s="25"/>
      <c r="D159" s="16"/>
      <c r="E159" s="26"/>
      <c r="F159" s="27"/>
      <c r="G159" s="130" t="s">
        <v>138</v>
      </c>
      <c r="H159" s="130"/>
      <c r="I159" s="170" t="s">
        <v>65</v>
      </c>
      <c r="J159" s="171"/>
      <c r="K159" s="21" t="s">
        <v>14</v>
      </c>
      <c r="L159" s="119" t="s">
        <v>12</v>
      </c>
      <c r="M159" s="120"/>
      <c r="N159" s="22">
        <f>IFERROR(VLOOKUP(L159,[1]受講料!$A$1:$B$2,2,FALSE),"")</f>
        <v>5000</v>
      </c>
      <c r="O159" s="10" t="s">
        <v>16</v>
      </c>
    </row>
    <row r="160" spans="1:15" ht="28.5" customHeight="1">
      <c r="A160" s="3">
        <v>2</v>
      </c>
      <c r="B160" s="14"/>
      <c r="C160" s="25"/>
      <c r="D160" s="15"/>
      <c r="E160" s="23"/>
      <c r="F160" s="21"/>
      <c r="G160" s="130" t="s">
        <v>139</v>
      </c>
      <c r="H160" s="130"/>
      <c r="I160" s="170" t="s">
        <v>65</v>
      </c>
      <c r="J160" s="171"/>
      <c r="K160" s="21" t="s">
        <v>14</v>
      </c>
      <c r="L160" s="119" t="s">
        <v>12</v>
      </c>
      <c r="M160" s="120"/>
      <c r="N160" s="22">
        <f>IFERROR(VLOOKUP(L160,[1]受講料!$A$1:$B$2,2,FALSE),"")</f>
        <v>5000</v>
      </c>
      <c r="O160" s="10" t="s">
        <v>16</v>
      </c>
    </row>
    <row r="161" spans="1:15" ht="28.5" customHeight="1">
      <c r="A161" s="3">
        <v>3</v>
      </c>
      <c r="B161" s="14">
        <v>100996</v>
      </c>
      <c r="C161" s="25"/>
      <c r="D161" s="17"/>
      <c r="E161" s="23"/>
      <c r="F161" s="21"/>
      <c r="G161" s="130" t="s">
        <v>140</v>
      </c>
      <c r="H161" s="130"/>
      <c r="I161" s="170" t="s">
        <v>65</v>
      </c>
      <c r="J161" s="171"/>
      <c r="K161" s="21" t="s">
        <v>14</v>
      </c>
      <c r="L161" s="119" t="s">
        <v>12</v>
      </c>
      <c r="M161" s="120"/>
      <c r="N161" s="22">
        <f>IFERROR(VLOOKUP(L161,[1]受講料!$A$1:$B$2,2,FALSE),"")</f>
        <v>5000</v>
      </c>
      <c r="O161" s="10" t="s">
        <v>16</v>
      </c>
    </row>
    <row r="162" spans="1:15" ht="28.5" customHeight="1">
      <c r="A162" s="3">
        <v>4</v>
      </c>
      <c r="B162" s="14">
        <v>104689</v>
      </c>
      <c r="C162" s="25"/>
      <c r="D162" s="17"/>
      <c r="E162" s="23"/>
      <c r="F162" s="21"/>
      <c r="G162" s="130" t="s">
        <v>449</v>
      </c>
      <c r="H162" s="130"/>
      <c r="I162" s="170" t="s">
        <v>65</v>
      </c>
      <c r="J162" s="171"/>
      <c r="K162" s="21" t="s">
        <v>14</v>
      </c>
      <c r="L162" s="119" t="s">
        <v>12</v>
      </c>
      <c r="M162" s="120"/>
      <c r="N162" s="22">
        <f>IFERROR(VLOOKUP(L162,[1]受講料!$A$1:$B$2,2,FALSE),"")</f>
        <v>5000</v>
      </c>
      <c r="O162" s="10" t="s">
        <v>16</v>
      </c>
    </row>
    <row r="163" spans="1:15" ht="28.5" customHeight="1">
      <c r="A163" s="3">
        <v>5</v>
      </c>
      <c r="B163" s="14"/>
      <c r="C163" s="25"/>
      <c r="D163" s="17"/>
      <c r="E163" s="23"/>
      <c r="F163" s="21"/>
      <c r="G163" s="130"/>
      <c r="H163" s="130"/>
      <c r="I163" s="170"/>
      <c r="J163" s="171"/>
      <c r="K163" s="21"/>
      <c r="L163" s="119"/>
      <c r="M163" s="120"/>
      <c r="N163" s="22" t="str">
        <f>IFERROR(VLOOKUP(L163,[1]受講料!$A$1:$B$2,2,FALSE),"")</f>
        <v/>
      </c>
      <c r="O163" s="10" t="s">
        <v>16</v>
      </c>
    </row>
    <row r="164" spans="1:15" ht="28.5" customHeight="1">
      <c r="A164" s="3">
        <v>6</v>
      </c>
      <c r="B164" s="14"/>
      <c r="C164" s="25"/>
      <c r="D164" s="17"/>
      <c r="E164" s="23"/>
      <c r="F164" s="21"/>
      <c r="G164" s="130"/>
      <c r="H164" s="130"/>
      <c r="I164" s="170"/>
      <c r="J164" s="171"/>
      <c r="K164" s="21"/>
      <c r="L164" s="119"/>
      <c r="M164" s="120"/>
      <c r="N164" s="22" t="str">
        <f>IFERROR(VLOOKUP(L164,[1]受講料!$A$1:$B$2,2,FALSE),"")</f>
        <v/>
      </c>
      <c r="O164" s="10" t="s">
        <v>16</v>
      </c>
    </row>
    <row r="165" spans="1:15" ht="28.5" customHeight="1">
      <c r="A165" s="3">
        <v>7</v>
      </c>
      <c r="B165" s="14"/>
      <c r="C165" s="25"/>
      <c r="D165" s="17"/>
      <c r="E165" s="23"/>
      <c r="F165" s="21"/>
      <c r="G165" s="130"/>
      <c r="H165" s="130"/>
      <c r="I165" s="170"/>
      <c r="J165" s="171"/>
      <c r="K165" s="21"/>
      <c r="L165" s="119"/>
      <c r="M165" s="120"/>
      <c r="N165" s="22" t="str">
        <f>IFERROR(VLOOKUP(L165,[1]受講料!$A$1:$B$2,2,FALSE),"")</f>
        <v/>
      </c>
      <c r="O165" s="10" t="s">
        <v>16</v>
      </c>
    </row>
    <row r="166" spans="1:15" ht="28.5" customHeight="1">
      <c r="A166" s="3">
        <v>8</v>
      </c>
      <c r="B166" s="14"/>
      <c r="C166" s="25"/>
      <c r="D166" s="17"/>
      <c r="E166" s="23"/>
      <c r="F166" s="21"/>
      <c r="G166" s="130"/>
      <c r="H166" s="130"/>
      <c r="I166" s="170"/>
      <c r="J166" s="171"/>
      <c r="K166" s="21"/>
      <c r="L166" s="119"/>
      <c r="M166" s="120"/>
      <c r="N166" s="22" t="str">
        <f>IFERROR(VLOOKUP(L166,[1]受講料!$A$1:$B$2,2,FALSE),"")</f>
        <v/>
      </c>
      <c r="O166" s="10" t="s">
        <v>16</v>
      </c>
    </row>
    <row r="167" spans="1:15" ht="28.5" customHeight="1">
      <c r="A167" s="3">
        <v>9</v>
      </c>
      <c r="B167" s="14"/>
      <c r="C167" s="25"/>
      <c r="D167" s="17"/>
      <c r="E167" s="23"/>
      <c r="F167" s="21"/>
      <c r="G167" s="130"/>
      <c r="H167" s="130"/>
      <c r="I167" s="170"/>
      <c r="J167" s="171"/>
      <c r="K167" s="21"/>
      <c r="L167" s="119"/>
      <c r="M167" s="120"/>
      <c r="N167" s="22" t="str">
        <f>IFERROR(VLOOKUP(L167,[1]受講料!$A$1:$B$2,2,FALSE),"")</f>
        <v/>
      </c>
      <c r="O167" s="10" t="s">
        <v>16</v>
      </c>
    </row>
    <row r="168" spans="1:15" ht="28.5" customHeight="1">
      <c r="A168" s="3">
        <v>10</v>
      </c>
      <c r="B168" s="14"/>
      <c r="C168" s="25"/>
      <c r="D168" s="17"/>
      <c r="E168" s="23"/>
      <c r="F168" s="21"/>
      <c r="G168" s="130"/>
      <c r="H168" s="130"/>
      <c r="I168" s="170"/>
      <c r="J168" s="171"/>
      <c r="K168" s="21"/>
      <c r="L168" s="119"/>
      <c r="M168" s="120"/>
      <c r="N168" s="22" t="str">
        <f>IFERROR(VLOOKUP(L168,[1]受講料!$A$1:$B$2,2,FALSE),"")</f>
        <v/>
      </c>
      <c r="O168" s="10" t="s">
        <v>16</v>
      </c>
    </row>
    <row r="169" spans="1:15" ht="28.5" customHeight="1">
      <c r="A169" s="3">
        <v>11</v>
      </c>
      <c r="B169" s="14"/>
      <c r="C169" s="25"/>
      <c r="D169" s="17"/>
      <c r="E169" s="23"/>
      <c r="F169" s="21"/>
      <c r="G169" s="130"/>
      <c r="H169" s="130"/>
      <c r="I169" s="170"/>
      <c r="J169" s="171"/>
      <c r="K169" s="21"/>
      <c r="L169" s="119"/>
      <c r="M169" s="120"/>
      <c r="N169" s="22" t="str">
        <f>IFERROR(VLOOKUP(L169,[1]受講料!$A$1:$B$2,2,FALSE),"")</f>
        <v/>
      </c>
      <c r="O169" s="10" t="s">
        <v>16</v>
      </c>
    </row>
    <row r="170" spans="1:15" ht="28.5" customHeight="1">
      <c r="A170" s="3">
        <v>12</v>
      </c>
      <c r="B170" s="14"/>
      <c r="C170" s="25"/>
      <c r="D170" s="17"/>
      <c r="E170" s="23"/>
      <c r="F170" s="21"/>
      <c r="G170" s="130"/>
      <c r="H170" s="130"/>
      <c r="I170" s="170"/>
      <c r="J170" s="171"/>
      <c r="K170" s="21"/>
      <c r="L170" s="119"/>
      <c r="M170" s="120"/>
      <c r="N170" s="22" t="str">
        <f>IFERROR(VLOOKUP(L170,[1]受講料!$A$1:$B$2,2,FALSE),"")</f>
        <v/>
      </c>
      <c r="O170" s="10" t="s">
        <v>16</v>
      </c>
    </row>
    <row r="171" spans="1:15" ht="28.5" customHeight="1">
      <c r="A171" s="3">
        <v>13</v>
      </c>
      <c r="B171" s="14"/>
      <c r="C171" s="25"/>
      <c r="D171" s="17"/>
      <c r="E171" s="23"/>
      <c r="F171" s="21"/>
      <c r="G171" s="142"/>
      <c r="H171" s="143"/>
      <c r="I171" s="170"/>
      <c r="J171" s="171"/>
      <c r="K171" s="21"/>
      <c r="L171" s="119"/>
      <c r="M171" s="120"/>
      <c r="N171" s="22" t="str">
        <f>IFERROR(VLOOKUP(L171,[1]受講料!$A$1:$B$2,2,FALSE),"")</f>
        <v/>
      </c>
      <c r="O171" s="10" t="s">
        <v>16</v>
      </c>
    </row>
    <row r="172" spans="1:15" ht="28.5" customHeight="1">
      <c r="A172" s="3">
        <v>14</v>
      </c>
      <c r="B172" s="14"/>
      <c r="C172" s="25"/>
      <c r="D172" s="17"/>
      <c r="E172" s="23"/>
      <c r="F172" s="21"/>
      <c r="G172" s="142"/>
      <c r="H172" s="143"/>
      <c r="I172" s="170"/>
      <c r="J172" s="171"/>
      <c r="K172" s="21"/>
      <c r="L172" s="119"/>
      <c r="M172" s="120"/>
      <c r="N172" s="22" t="str">
        <f>IFERROR(VLOOKUP(L172,[1]受講料!$A$1:$B$2,2,FALSE),"")</f>
        <v/>
      </c>
      <c r="O172" s="10" t="s">
        <v>16</v>
      </c>
    </row>
    <row r="173" spans="1:15" ht="28.5" customHeight="1">
      <c r="A173" s="3">
        <v>15</v>
      </c>
      <c r="B173" s="14"/>
      <c r="C173" s="18"/>
      <c r="D173" s="17"/>
      <c r="E173" s="23"/>
      <c r="F173" s="21"/>
      <c r="G173" s="130"/>
      <c r="H173" s="130"/>
      <c r="I173" s="170"/>
      <c r="J173" s="171"/>
      <c r="K173" s="21"/>
      <c r="L173" s="119"/>
      <c r="M173" s="120"/>
      <c r="N173" s="22" t="str">
        <f>IFERROR(VLOOKUP(L173,[1]受講料!$A$1:$B$2,2,FALSE),"")</f>
        <v/>
      </c>
      <c r="O173" s="10" t="s">
        <v>16</v>
      </c>
    </row>
    <row r="174" spans="1:15" ht="28.5" customHeight="1">
      <c r="A174" s="3">
        <v>16</v>
      </c>
      <c r="B174" s="14"/>
      <c r="C174" s="18"/>
      <c r="D174" s="17"/>
      <c r="E174" s="23"/>
      <c r="F174" s="21"/>
      <c r="G174" s="130"/>
      <c r="H174" s="130"/>
      <c r="I174" s="170"/>
      <c r="J174" s="171"/>
      <c r="K174" s="21"/>
      <c r="L174" s="119"/>
      <c r="M174" s="120"/>
      <c r="N174" s="22" t="str">
        <f>IFERROR(VLOOKUP(L174,[1]受講料!$A$1:$B$2,2,FALSE),"")</f>
        <v/>
      </c>
      <c r="O174" s="10" t="s">
        <v>16</v>
      </c>
    </row>
    <row r="175" spans="1:15" ht="28.5" customHeight="1">
      <c r="A175" s="3">
        <v>17</v>
      </c>
      <c r="B175" s="14"/>
      <c r="C175" s="18"/>
      <c r="D175" s="17"/>
      <c r="E175" s="23"/>
      <c r="F175" s="21"/>
      <c r="G175" s="130"/>
      <c r="H175" s="130"/>
      <c r="I175" s="170"/>
      <c r="J175" s="171"/>
      <c r="K175" s="21"/>
      <c r="L175" s="119"/>
      <c r="M175" s="120"/>
      <c r="N175" s="22" t="str">
        <f>IFERROR(VLOOKUP(L175,[1]受講料!$A$1:$B$2,2,FALSE),"")</f>
        <v/>
      </c>
      <c r="O175" s="10" t="s">
        <v>16</v>
      </c>
    </row>
    <row r="176" spans="1:15" ht="28.5" customHeight="1">
      <c r="A176" s="3">
        <v>18</v>
      </c>
      <c r="B176" s="14"/>
      <c r="C176" s="18"/>
      <c r="D176" s="17"/>
      <c r="E176" s="23"/>
      <c r="F176" s="21"/>
      <c r="G176" s="130"/>
      <c r="H176" s="130"/>
      <c r="I176" s="170"/>
      <c r="J176" s="171"/>
      <c r="K176" s="21"/>
      <c r="L176" s="119"/>
      <c r="M176" s="120"/>
      <c r="N176" s="22" t="str">
        <f>IFERROR(VLOOKUP(L176,[1]受講料!$A$1:$B$2,2,FALSE),"")</f>
        <v/>
      </c>
      <c r="O176" s="10" t="s">
        <v>16</v>
      </c>
    </row>
    <row r="177" spans="1:15" ht="28.5" customHeight="1">
      <c r="A177" s="3">
        <v>19</v>
      </c>
      <c r="B177" s="14"/>
      <c r="C177" s="18"/>
      <c r="D177" s="17"/>
      <c r="E177" s="23"/>
      <c r="F177" s="21"/>
      <c r="G177" s="130"/>
      <c r="H177" s="130"/>
      <c r="I177" s="170"/>
      <c r="J177" s="171"/>
      <c r="K177" s="21"/>
      <c r="L177" s="119"/>
      <c r="M177" s="120"/>
      <c r="N177" s="22" t="str">
        <f>IFERROR(VLOOKUP(L177,[1]受講料!$A$1:$B$2,2,FALSE),"")</f>
        <v/>
      </c>
      <c r="O177" s="10" t="s">
        <v>16</v>
      </c>
    </row>
    <row r="178" spans="1:15" ht="28.5" customHeight="1">
      <c r="A178" s="3">
        <v>20</v>
      </c>
      <c r="B178" s="14"/>
      <c r="C178" s="18"/>
      <c r="D178" s="16"/>
      <c r="E178" s="23"/>
      <c r="F178" s="21"/>
      <c r="G178" s="130"/>
      <c r="H178" s="130"/>
      <c r="I178" s="170"/>
      <c r="J178" s="171"/>
      <c r="K178" s="21"/>
      <c r="L178" s="119"/>
      <c r="M178" s="120"/>
      <c r="N178" s="22" t="str">
        <f>IFERROR(VLOOKUP(L178,[1]受講料!$A$1:$B$2,2,FALSE),"")</f>
        <v/>
      </c>
      <c r="O178" s="10" t="s">
        <v>16</v>
      </c>
    </row>
    <row r="179" spans="1:15" ht="28.5" customHeight="1">
      <c r="K179" s="9"/>
      <c r="L179" s="118" t="s">
        <v>30</v>
      </c>
      <c r="M179" s="118"/>
      <c r="N179" s="22">
        <f>SUM(N159:N178)</f>
        <v>20000</v>
      </c>
      <c r="O179" s="10" t="s">
        <v>16</v>
      </c>
    </row>
  </sheetData>
  <mergeCells count="424">
    <mergeCell ref="G38:H38"/>
    <mergeCell ref="I38:J38"/>
    <mergeCell ref="L38:M38"/>
    <mergeCell ref="L179:M179"/>
    <mergeCell ref="G177:H177"/>
    <mergeCell ref="I177:J177"/>
    <mergeCell ref="L177:M177"/>
    <mergeCell ref="G178:H178"/>
    <mergeCell ref="I178:J178"/>
    <mergeCell ref="L178:M178"/>
    <mergeCell ref="G175:H175"/>
    <mergeCell ref="I175:J175"/>
    <mergeCell ref="L175:M175"/>
    <mergeCell ref="G176:H176"/>
    <mergeCell ref="I176:J176"/>
    <mergeCell ref="L176:M176"/>
    <mergeCell ref="G173:H173"/>
    <mergeCell ref="I173:J173"/>
    <mergeCell ref="L173:M173"/>
    <mergeCell ref="G174:H174"/>
    <mergeCell ref="I174:J174"/>
    <mergeCell ref="L174:M174"/>
    <mergeCell ref="G171:H171"/>
    <mergeCell ref="I171:J171"/>
    <mergeCell ref="L171:M171"/>
    <mergeCell ref="G172:H172"/>
    <mergeCell ref="I172:J172"/>
    <mergeCell ref="L172:M172"/>
    <mergeCell ref="G169:H169"/>
    <mergeCell ref="I169:J169"/>
    <mergeCell ref="L169:M169"/>
    <mergeCell ref="G170:H170"/>
    <mergeCell ref="I170:J170"/>
    <mergeCell ref="L170:M170"/>
    <mergeCell ref="G167:H167"/>
    <mergeCell ref="I167:J167"/>
    <mergeCell ref="L167:M167"/>
    <mergeCell ref="G168:H168"/>
    <mergeCell ref="I168:J168"/>
    <mergeCell ref="L168:M168"/>
    <mergeCell ref="G165:H165"/>
    <mergeCell ref="I165:J165"/>
    <mergeCell ref="L165:M165"/>
    <mergeCell ref="G166:H166"/>
    <mergeCell ref="I166:J166"/>
    <mergeCell ref="L166:M166"/>
    <mergeCell ref="G163:H163"/>
    <mergeCell ref="I163:J163"/>
    <mergeCell ref="L163:M163"/>
    <mergeCell ref="G164:H164"/>
    <mergeCell ref="I164:J164"/>
    <mergeCell ref="L164:M164"/>
    <mergeCell ref="G161:H161"/>
    <mergeCell ref="I161:J161"/>
    <mergeCell ref="L161:M161"/>
    <mergeCell ref="G162:H162"/>
    <mergeCell ref="I162:J162"/>
    <mergeCell ref="L162:M162"/>
    <mergeCell ref="N158:O158"/>
    <mergeCell ref="G159:H159"/>
    <mergeCell ref="I159:J159"/>
    <mergeCell ref="L159:M159"/>
    <mergeCell ref="G160:H160"/>
    <mergeCell ref="I160:J160"/>
    <mergeCell ref="L160:M160"/>
    <mergeCell ref="A155:B155"/>
    <mergeCell ref="C155:O155"/>
    <mergeCell ref="A157:A158"/>
    <mergeCell ref="C157:E158"/>
    <mergeCell ref="F157:F158"/>
    <mergeCell ref="G157:H158"/>
    <mergeCell ref="I157:J158"/>
    <mergeCell ref="K157:K158"/>
    <mergeCell ref="L157:O157"/>
    <mergeCell ref="L158:M158"/>
    <mergeCell ref="A153:B153"/>
    <mergeCell ref="C153:D153"/>
    <mergeCell ref="E153:H153"/>
    <mergeCell ref="J153:O153"/>
    <mergeCell ref="A154:B154"/>
    <mergeCell ref="C154:F154"/>
    <mergeCell ref="G154:O154"/>
    <mergeCell ref="A144:B144"/>
    <mergeCell ref="C144:O144"/>
    <mergeCell ref="A151:L151"/>
    <mergeCell ref="A152:B152"/>
    <mergeCell ref="C152:H152"/>
    <mergeCell ref="I152:J152"/>
    <mergeCell ref="K152:O152"/>
    <mergeCell ref="A142:B142"/>
    <mergeCell ref="C142:D142"/>
    <mergeCell ref="E142:H142"/>
    <mergeCell ref="I142:I143"/>
    <mergeCell ref="J142:O143"/>
    <mergeCell ref="A143:B143"/>
    <mergeCell ref="C143:D143"/>
    <mergeCell ref="E143:H143"/>
    <mergeCell ref="A140:B140"/>
    <mergeCell ref="C140:O140"/>
    <mergeCell ref="A141:B141"/>
    <mergeCell ref="C141:D141"/>
    <mergeCell ref="E141:H141"/>
    <mergeCell ref="J141:O141"/>
    <mergeCell ref="L134:M134"/>
    <mergeCell ref="A136:O136"/>
    <mergeCell ref="A137:B137"/>
    <mergeCell ref="C137:G137"/>
    <mergeCell ref="A138:L138"/>
    <mergeCell ref="A139:B139"/>
    <mergeCell ref="C139:O139"/>
    <mergeCell ref="G132:H132"/>
    <mergeCell ref="I132:J132"/>
    <mergeCell ref="L132:M132"/>
    <mergeCell ref="G133:H133"/>
    <mergeCell ref="I133:J133"/>
    <mergeCell ref="L133:M133"/>
    <mergeCell ref="G130:H130"/>
    <mergeCell ref="I130:J130"/>
    <mergeCell ref="L130:M130"/>
    <mergeCell ref="G131:H131"/>
    <mergeCell ref="I131:J131"/>
    <mergeCell ref="L131:M131"/>
    <mergeCell ref="G128:H128"/>
    <mergeCell ref="I128:J128"/>
    <mergeCell ref="L128:M128"/>
    <mergeCell ref="G129:H129"/>
    <mergeCell ref="I129:J129"/>
    <mergeCell ref="L129:M129"/>
    <mergeCell ref="G126:H126"/>
    <mergeCell ref="I126:J126"/>
    <mergeCell ref="L126:M126"/>
    <mergeCell ref="G127:H127"/>
    <mergeCell ref="I127:J127"/>
    <mergeCell ref="L127:M127"/>
    <mergeCell ref="G124:H124"/>
    <mergeCell ref="I124:J124"/>
    <mergeCell ref="L124:M124"/>
    <mergeCell ref="G125:H125"/>
    <mergeCell ref="I125:J125"/>
    <mergeCell ref="L125:M125"/>
    <mergeCell ref="G122:H122"/>
    <mergeCell ref="I122:J122"/>
    <mergeCell ref="L122:M122"/>
    <mergeCell ref="G123:H123"/>
    <mergeCell ref="I123:J123"/>
    <mergeCell ref="L123:M123"/>
    <mergeCell ref="G120:H120"/>
    <mergeCell ref="I120:J120"/>
    <mergeCell ref="L120:M120"/>
    <mergeCell ref="G121:H121"/>
    <mergeCell ref="I121:J121"/>
    <mergeCell ref="L121:M121"/>
    <mergeCell ref="G118:H118"/>
    <mergeCell ref="I118:J118"/>
    <mergeCell ref="L118:M118"/>
    <mergeCell ref="G119:H119"/>
    <mergeCell ref="I119:J119"/>
    <mergeCell ref="L119:M119"/>
    <mergeCell ref="G116:H116"/>
    <mergeCell ref="I116:J116"/>
    <mergeCell ref="L116:M116"/>
    <mergeCell ref="G117:H117"/>
    <mergeCell ref="I117:J117"/>
    <mergeCell ref="L117:M117"/>
    <mergeCell ref="N113:O113"/>
    <mergeCell ref="G114:H114"/>
    <mergeCell ref="I114:J114"/>
    <mergeCell ref="L114:M114"/>
    <mergeCell ref="G115:H115"/>
    <mergeCell ref="I115:J115"/>
    <mergeCell ref="L115:M115"/>
    <mergeCell ref="A110:B110"/>
    <mergeCell ref="C110:O110"/>
    <mergeCell ref="A112:A113"/>
    <mergeCell ref="C112:E113"/>
    <mergeCell ref="F112:F113"/>
    <mergeCell ref="G112:H113"/>
    <mergeCell ref="I112:J113"/>
    <mergeCell ref="K112:K113"/>
    <mergeCell ref="L112:O112"/>
    <mergeCell ref="L113:M113"/>
    <mergeCell ref="A108:B108"/>
    <mergeCell ref="C108:D108"/>
    <mergeCell ref="E108:H108"/>
    <mergeCell ref="J108:O108"/>
    <mergeCell ref="A109:B109"/>
    <mergeCell ref="C109:F109"/>
    <mergeCell ref="G109:O109"/>
    <mergeCell ref="A99:B99"/>
    <mergeCell ref="C99:O99"/>
    <mergeCell ref="A106:L106"/>
    <mergeCell ref="A107:B107"/>
    <mergeCell ref="C107:H107"/>
    <mergeCell ref="I107:J107"/>
    <mergeCell ref="K107:O107"/>
    <mergeCell ref="A97:B97"/>
    <mergeCell ref="C97:D97"/>
    <mergeCell ref="E97:H97"/>
    <mergeCell ref="I97:I98"/>
    <mergeCell ref="J97:O98"/>
    <mergeCell ref="A98:B98"/>
    <mergeCell ref="C98:D98"/>
    <mergeCell ref="E98:H98"/>
    <mergeCell ref="A95:B95"/>
    <mergeCell ref="C95:O95"/>
    <mergeCell ref="A96:B96"/>
    <mergeCell ref="C96:D96"/>
    <mergeCell ref="E96:H96"/>
    <mergeCell ref="J96:O96"/>
    <mergeCell ref="L89:M89"/>
    <mergeCell ref="A91:O91"/>
    <mergeCell ref="A92:B92"/>
    <mergeCell ref="C92:G92"/>
    <mergeCell ref="A93:L93"/>
    <mergeCell ref="A94:B94"/>
    <mergeCell ref="C94:O94"/>
    <mergeCell ref="G87:H87"/>
    <mergeCell ref="I87:J87"/>
    <mergeCell ref="L87:M87"/>
    <mergeCell ref="G88:H88"/>
    <mergeCell ref="I88:J88"/>
    <mergeCell ref="L88:M88"/>
    <mergeCell ref="G85:H85"/>
    <mergeCell ref="I85:J85"/>
    <mergeCell ref="L85:M85"/>
    <mergeCell ref="G86:H86"/>
    <mergeCell ref="I86:J86"/>
    <mergeCell ref="L86:M86"/>
    <mergeCell ref="G83:H83"/>
    <mergeCell ref="I83:J83"/>
    <mergeCell ref="L83:M83"/>
    <mergeCell ref="G84:H84"/>
    <mergeCell ref="I84:J84"/>
    <mergeCell ref="L84:M84"/>
    <mergeCell ref="G81:H81"/>
    <mergeCell ref="I81:J81"/>
    <mergeCell ref="L81:M81"/>
    <mergeCell ref="G82:H82"/>
    <mergeCell ref="I82:J82"/>
    <mergeCell ref="L82:M82"/>
    <mergeCell ref="G79:H79"/>
    <mergeCell ref="I79:J79"/>
    <mergeCell ref="L79:M79"/>
    <mergeCell ref="G80:H80"/>
    <mergeCell ref="I80:J80"/>
    <mergeCell ref="L80:M80"/>
    <mergeCell ref="G77:H77"/>
    <mergeCell ref="I77:J77"/>
    <mergeCell ref="L77:M77"/>
    <mergeCell ref="G78:H78"/>
    <mergeCell ref="I78:J78"/>
    <mergeCell ref="L78:M78"/>
    <mergeCell ref="G75:H75"/>
    <mergeCell ref="I75:J75"/>
    <mergeCell ref="L75:M75"/>
    <mergeCell ref="G76:H76"/>
    <mergeCell ref="I76:J76"/>
    <mergeCell ref="L76:M76"/>
    <mergeCell ref="G74:H74"/>
    <mergeCell ref="I74:J74"/>
    <mergeCell ref="L74:M74"/>
    <mergeCell ref="G71:H71"/>
    <mergeCell ref="I71:J71"/>
    <mergeCell ref="L71:M71"/>
    <mergeCell ref="G72:H72"/>
    <mergeCell ref="I72:J72"/>
    <mergeCell ref="L72:M72"/>
    <mergeCell ref="G73:H73"/>
    <mergeCell ref="I73:J73"/>
    <mergeCell ref="L73:M73"/>
    <mergeCell ref="N68:O68"/>
    <mergeCell ref="G69:H69"/>
    <mergeCell ref="I69:J69"/>
    <mergeCell ref="L69:M69"/>
    <mergeCell ref="G70:H70"/>
    <mergeCell ref="I70:J70"/>
    <mergeCell ref="L70:M70"/>
    <mergeCell ref="A65:B65"/>
    <mergeCell ref="C65:O65"/>
    <mergeCell ref="A67:A68"/>
    <mergeCell ref="C67:E68"/>
    <mergeCell ref="F67:F68"/>
    <mergeCell ref="G67:H68"/>
    <mergeCell ref="I67:J68"/>
    <mergeCell ref="K67:K68"/>
    <mergeCell ref="L67:O67"/>
    <mergeCell ref="L68:M68"/>
    <mergeCell ref="A63:B63"/>
    <mergeCell ref="C63:D63"/>
    <mergeCell ref="E63:H63"/>
    <mergeCell ref="J63:O63"/>
    <mergeCell ref="A64:B64"/>
    <mergeCell ref="C64:F64"/>
    <mergeCell ref="G64:O64"/>
    <mergeCell ref="A54:B54"/>
    <mergeCell ref="C54:O54"/>
    <mergeCell ref="A61:L61"/>
    <mergeCell ref="A62:B62"/>
    <mergeCell ref="C62:H62"/>
    <mergeCell ref="I62:J62"/>
    <mergeCell ref="K62:O62"/>
    <mergeCell ref="A52:B52"/>
    <mergeCell ref="C52:D52"/>
    <mergeCell ref="E52:H52"/>
    <mergeCell ref="I52:I53"/>
    <mergeCell ref="J52:O53"/>
    <mergeCell ref="A53:B53"/>
    <mergeCell ref="C53:D53"/>
    <mergeCell ref="E53:H53"/>
    <mergeCell ref="A50:B50"/>
    <mergeCell ref="C50:O50"/>
    <mergeCell ref="A51:B51"/>
    <mergeCell ref="C51:D51"/>
    <mergeCell ref="E51:H51"/>
    <mergeCell ref="J51:O51"/>
    <mergeCell ref="L44:M44"/>
    <mergeCell ref="A46:O46"/>
    <mergeCell ref="A47:B47"/>
    <mergeCell ref="C47:G47"/>
    <mergeCell ref="A48:L48"/>
    <mergeCell ref="A49:B49"/>
    <mergeCell ref="C49:O49"/>
    <mergeCell ref="G43:H43"/>
    <mergeCell ref="I43:J43"/>
    <mergeCell ref="L43:M43"/>
    <mergeCell ref="G41:H41"/>
    <mergeCell ref="I41:J41"/>
    <mergeCell ref="L41:M41"/>
    <mergeCell ref="G42:H42"/>
    <mergeCell ref="I42:J42"/>
    <mergeCell ref="L42:M42"/>
    <mergeCell ref="G39:H39"/>
    <mergeCell ref="I39:J39"/>
    <mergeCell ref="L39:M39"/>
    <mergeCell ref="G40:H40"/>
    <mergeCell ref="I40:J40"/>
    <mergeCell ref="L40:M40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CD8BF457-3E43-4CAF-870B-7C555B816D00}"/>
    <hyperlink ref="C20" r:id="rId2" xr:uid="{B71DD9E2-F511-4E82-9A27-3EFCC53867FA}"/>
    <hyperlink ref="C54" r:id="rId3" xr:uid="{DF5B9E69-3374-4034-A3F0-C9A4074956F0}"/>
    <hyperlink ref="C65" r:id="rId4" xr:uid="{A8CEAE71-6A11-4FB1-875B-57D3B8040077}"/>
    <hyperlink ref="C99" r:id="rId5" xr:uid="{A8B3871E-58C2-4B71-BD88-B98599D4A778}"/>
    <hyperlink ref="C110" r:id="rId6" xr:uid="{D673F964-71BC-42FB-B378-0ED64D07904B}"/>
    <hyperlink ref="C144" r:id="rId7" xr:uid="{9F10A6C5-4B52-4CC4-9779-5C9D01A4C636}"/>
    <hyperlink ref="C155" r:id="rId8" xr:uid="{F8AF68AD-3DB6-4879-ADBD-538C1EFBB46D}"/>
  </hyperlinks>
  <pageMargins left="0.51181102362204722" right="0.51181102362204722" top="0.55118110236220474" bottom="0.55118110236220474" header="0.31496062992125984" footer="0.31496062992125984"/>
  <pageSetup paperSize="9" scale="65" fitToHeight="0" orientation="portrait" verticalDpi="0" r:id="rId9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915F1-B178-4747-9354-16EB96E781F2}">
  <sheetPr>
    <pageSetUpPr fitToPage="1"/>
  </sheetPr>
  <dimension ref="A1:O63"/>
  <sheetViews>
    <sheetView topLeftCell="A13" zoomScaleNormal="100" workbookViewId="0">
      <selection activeCell="B24" sqref="B24:N62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10.58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141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142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>
        <v>8019519590</v>
      </c>
      <c r="F18" s="151"/>
      <c r="G18" s="151"/>
      <c r="H18" s="152"/>
      <c r="I18" s="3" t="s">
        <v>40</v>
      </c>
      <c r="J18" s="150">
        <v>762584955</v>
      </c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143</v>
      </c>
      <c r="D19" s="166"/>
      <c r="E19" s="166"/>
      <c r="F19" s="166"/>
      <c r="G19" s="151" t="s">
        <v>144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72" t="s">
        <v>145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14">
        <v>100008</v>
      </c>
      <c r="C24" s="25" t="s">
        <v>62</v>
      </c>
      <c r="D24" s="16" t="s">
        <v>39</v>
      </c>
      <c r="E24" s="26" t="s">
        <v>146</v>
      </c>
      <c r="F24" s="21" t="s">
        <v>20</v>
      </c>
      <c r="G24" s="130" t="s">
        <v>142</v>
      </c>
      <c r="H24" s="130"/>
      <c r="I24" s="147" t="s">
        <v>147</v>
      </c>
      <c r="J24" s="148"/>
      <c r="K24" s="21" t="s">
        <v>14</v>
      </c>
      <c r="L24" s="119" t="s">
        <v>13</v>
      </c>
      <c r="M24" s="120"/>
      <c r="N24" s="22">
        <f>IFERROR(VLOOKUP(L24,[2]受講料!$A$1:$B$2,2,FALSE),"")</f>
        <v>1000</v>
      </c>
      <c r="O24" s="10" t="s">
        <v>16</v>
      </c>
    </row>
    <row r="25" spans="1:15" ht="28.5" customHeight="1">
      <c r="A25" s="3">
        <v>2</v>
      </c>
      <c r="B25" s="14">
        <v>100203</v>
      </c>
      <c r="C25" s="25" t="s">
        <v>62</v>
      </c>
      <c r="D25" s="15" t="s">
        <v>39</v>
      </c>
      <c r="E25" s="23" t="s">
        <v>148</v>
      </c>
      <c r="F25" s="21" t="s">
        <v>21</v>
      </c>
      <c r="G25" s="130" t="s">
        <v>149</v>
      </c>
      <c r="H25" s="130"/>
      <c r="I25" s="147" t="s">
        <v>147</v>
      </c>
      <c r="J25" s="148"/>
      <c r="K25" s="21" t="s">
        <v>14</v>
      </c>
      <c r="L25" s="119" t="s">
        <v>13</v>
      </c>
      <c r="M25" s="120"/>
      <c r="N25" s="22">
        <f>IFERROR(VLOOKUP(L25,[2]受講料!$A$1:$B$2,2,FALSE),"")</f>
        <v>1000</v>
      </c>
      <c r="O25" s="10" t="s">
        <v>16</v>
      </c>
    </row>
    <row r="26" spans="1:15" ht="28.5" customHeight="1">
      <c r="A26" s="3">
        <v>3</v>
      </c>
      <c r="B26" s="14">
        <v>101899</v>
      </c>
      <c r="C26" s="25" t="s">
        <v>62</v>
      </c>
      <c r="D26" s="17" t="s">
        <v>39</v>
      </c>
      <c r="E26" s="23" t="s">
        <v>150</v>
      </c>
      <c r="F26" s="21" t="s">
        <v>22</v>
      </c>
      <c r="G26" s="130" t="s">
        <v>151</v>
      </c>
      <c r="H26" s="130"/>
      <c r="I26" s="147" t="s">
        <v>147</v>
      </c>
      <c r="J26" s="148"/>
      <c r="K26" s="21" t="s">
        <v>14</v>
      </c>
      <c r="L26" s="119" t="s">
        <v>13</v>
      </c>
      <c r="M26" s="120"/>
      <c r="N26" s="22">
        <f>IFERROR(VLOOKUP(L26,[2]受講料!$A$1:$B$2,2,FALSE),"")</f>
        <v>1000</v>
      </c>
      <c r="O26" s="10" t="s">
        <v>16</v>
      </c>
    </row>
    <row r="27" spans="1:15" ht="28.5" customHeight="1">
      <c r="A27" s="3">
        <v>4</v>
      </c>
      <c r="B27" s="14">
        <v>102025</v>
      </c>
      <c r="C27" s="25" t="s">
        <v>62</v>
      </c>
      <c r="D27" s="17" t="s">
        <v>39</v>
      </c>
      <c r="E27" s="23" t="s">
        <v>152</v>
      </c>
      <c r="F27" s="21" t="s">
        <v>22</v>
      </c>
      <c r="G27" s="130" t="s">
        <v>153</v>
      </c>
      <c r="H27" s="130"/>
      <c r="I27" s="147" t="s">
        <v>147</v>
      </c>
      <c r="J27" s="148"/>
      <c r="K27" s="21" t="s">
        <v>14</v>
      </c>
      <c r="L27" s="119" t="s">
        <v>13</v>
      </c>
      <c r="M27" s="120"/>
      <c r="N27" s="22">
        <f>IFERROR(VLOOKUP(L27,[2]受講料!$A$1:$B$2,2,FALSE),"")</f>
        <v>1000</v>
      </c>
      <c r="O27" s="10" t="s">
        <v>16</v>
      </c>
    </row>
    <row r="28" spans="1:15" ht="28.5" customHeight="1">
      <c r="A28" s="3">
        <v>5</v>
      </c>
      <c r="B28" s="14"/>
      <c r="C28" s="25" t="s">
        <v>62</v>
      </c>
      <c r="D28" s="16" t="s">
        <v>39</v>
      </c>
      <c r="E28" s="23" t="s">
        <v>442</v>
      </c>
      <c r="F28" s="21" t="s">
        <v>441</v>
      </c>
      <c r="G28" s="130" t="s">
        <v>440</v>
      </c>
      <c r="H28" s="130"/>
      <c r="I28" s="147" t="s">
        <v>147</v>
      </c>
      <c r="J28" s="148"/>
      <c r="K28" s="21" t="s">
        <v>14</v>
      </c>
      <c r="L28" s="119" t="s">
        <v>13</v>
      </c>
      <c r="M28" s="120"/>
      <c r="N28" s="22">
        <v>1000</v>
      </c>
      <c r="O28" s="10" t="s">
        <v>16</v>
      </c>
    </row>
    <row r="29" spans="1:15" ht="28.5" customHeight="1">
      <c r="A29" s="3">
        <v>6</v>
      </c>
      <c r="B29" s="14">
        <v>101890</v>
      </c>
      <c r="C29" s="18" t="s">
        <v>62</v>
      </c>
      <c r="D29" s="17" t="s">
        <v>39</v>
      </c>
      <c r="E29" s="23" t="s">
        <v>460</v>
      </c>
      <c r="F29" s="21" t="s">
        <v>454</v>
      </c>
      <c r="G29" s="130" t="s">
        <v>186</v>
      </c>
      <c r="H29" s="130"/>
      <c r="I29" s="147" t="s">
        <v>147</v>
      </c>
      <c r="J29" s="148"/>
      <c r="K29" s="21" t="s">
        <v>14</v>
      </c>
      <c r="L29" s="119" t="s">
        <v>13</v>
      </c>
      <c r="M29" s="120"/>
      <c r="N29" s="22">
        <f>IFERROR(VLOOKUP(L29,[2]受講料!$A$1:$B$2,2,FALSE),"")</f>
        <v>1000</v>
      </c>
      <c r="O29" s="10" t="s">
        <v>16</v>
      </c>
    </row>
    <row r="30" spans="1:15" ht="28.5" customHeight="1">
      <c r="A30" s="3">
        <v>7</v>
      </c>
      <c r="B30" s="14">
        <v>103833</v>
      </c>
      <c r="C30" s="18"/>
      <c r="D30" s="17" t="s">
        <v>39</v>
      </c>
      <c r="E30" s="23"/>
      <c r="F30" s="21"/>
      <c r="G30" s="142" t="s">
        <v>154</v>
      </c>
      <c r="H30" s="143"/>
      <c r="I30" s="147" t="s">
        <v>147</v>
      </c>
      <c r="J30" s="148"/>
      <c r="K30" s="21" t="s">
        <v>14</v>
      </c>
      <c r="L30" s="119" t="s">
        <v>12</v>
      </c>
      <c r="M30" s="120"/>
      <c r="N30" s="22">
        <f>IFERROR(VLOOKUP(L30,[2]受講料!$A$1:$B$2,2,FALSE),"")</f>
        <v>5000</v>
      </c>
      <c r="O30" s="10" t="s">
        <v>16</v>
      </c>
    </row>
    <row r="31" spans="1:15" ht="28.5" customHeight="1">
      <c r="A31" s="3">
        <v>8</v>
      </c>
      <c r="B31" s="14">
        <v>105657</v>
      </c>
      <c r="C31" s="18"/>
      <c r="D31" s="17" t="s">
        <v>39</v>
      </c>
      <c r="E31" s="23"/>
      <c r="F31" s="21"/>
      <c r="G31" s="142" t="s">
        <v>155</v>
      </c>
      <c r="H31" s="143"/>
      <c r="I31" s="147" t="s">
        <v>147</v>
      </c>
      <c r="J31" s="148"/>
      <c r="K31" s="21" t="s">
        <v>14</v>
      </c>
      <c r="L31" s="119" t="s">
        <v>12</v>
      </c>
      <c r="M31" s="120"/>
      <c r="N31" s="22">
        <f>IFERROR(VLOOKUP(L31,[2]受講料!$A$1:$B$2,2,FALSE),"")</f>
        <v>5000</v>
      </c>
      <c r="O31" s="10" t="s">
        <v>16</v>
      </c>
    </row>
    <row r="32" spans="1:15" ht="28.5" customHeight="1">
      <c r="A32" s="3">
        <v>9</v>
      </c>
      <c r="B32" s="14">
        <v>106880</v>
      </c>
      <c r="C32" s="18"/>
      <c r="D32" s="17" t="s">
        <v>39</v>
      </c>
      <c r="E32" s="23"/>
      <c r="F32" s="21"/>
      <c r="G32" s="142" t="s">
        <v>156</v>
      </c>
      <c r="H32" s="143"/>
      <c r="I32" s="147" t="s">
        <v>147</v>
      </c>
      <c r="J32" s="148"/>
      <c r="K32" s="21" t="s">
        <v>14</v>
      </c>
      <c r="L32" s="119" t="s">
        <v>12</v>
      </c>
      <c r="M32" s="120"/>
      <c r="N32" s="22">
        <f>IFERROR(VLOOKUP(L32,[2]受講料!$A$1:$B$2,2,FALSE),"")</f>
        <v>5000</v>
      </c>
      <c r="O32" s="10" t="s">
        <v>16</v>
      </c>
    </row>
    <row r="33" spans="1:15" ht="28.5" customHeight="1">
      <c r="A33" s="3">
        <v>10</v>
      </c>
      <c r="B33" s="14">
        <v>103691</v>
      </c>
      <c r="C33" s="18"/>
      <c r="D33" s="17" t="s">
        <v>39</v>
      </c>
      <c r="E33" s="23"/>
      <c r="F33" s="21"/>
      <c r="G33" s="142" t="s">
        <v>157</v>
      </c>
      <c r="H33" s="143"/>
      <c r="I33" s="147" t="s">
        <v>147</v>
      </c>
      <c r="J33" s="148"/>
      <c r="K33" s="21" t="s">
        <v>14</v>
      </c>
      <c r="L33" s="119" t="s">
        <v>12</v>
      </c>
      <c r="M33" s="120"/>
      <c r="N33" s="22">
        <f>IFERROR(VLOOKUP(L33,[2]受講料!$A$1:$B$2,2,FALSE),"")</f>
        <v>5000</v>
      </c>
      <c r="O33" s="10" t="s">
        <v>16</v>
      </c>
    </row>
    <row r="34" spans="1:15" ht="28.5" customHeight="1">
      <c r="A34" s="3">
        <v>11</v>
      </c>
      <c r="B34" s="14">
        <v>103595</v>
      </c>
      <c r="C34" s="18"/>
      <c r="D34" s="17" t="s">
        <v>39</v>
      </c>
      <c r="E34" s="23"/>
      <c r="F34" s="21"/>
      <c r="G34" s="142" t="s">
        <v>158</v>
      </c>
      <c r="H34" s="143"/>
      <c r="I34" s="147" t="s">
        <v>147</v>
      </c>
      <c r="J34" s="148"/>
      <c r="K34" s="21" t="s">
        <v>14</v>
      </c>
      <c r="L34" s="119" t="s">
        <v>12</v>
      </c>
      <c r="M34" s="120"/>
      <c r="N34" s="22">
        <f>IFERROR(VLOOKUP(L34,[2]受講料!$A$1:$B$2,2,FALSE),"")</f>
        <v>5000</v>
      </c>
      <c r="O34" s="10" t="s">
        <v>16</v>
      </c>
    </row>
    <row r="35" spans="1:15" ht="28.5" customHeight="1">
      <c r="A35" s="3">
        <v>12</v>
      </c>
      <c r="B35" s="14">
        <v>104612</v>
      </c>
      <c r="C35" s="18"/>
      <c r="D35" s="17" t="s">
        <v>39</v>
      </c>
      <c r="E35" s="23"/>
      <c r="F35" s="21"/>
      <c r="G35" s="142" t="s">
        <v>159</v>
      </c>
      <c r="H35" s="143"/>
      <c r="I35" s="147" t="s">
        <v>147</v>
      </c>
      <c r="J35" s="148"/>
      <c r="K35" s="21" t="s">
        <v>14</v>
      </c>
      <c r="L35" s="119" t="s">
        <v>12</v>
      </c>
      <c r="M35" s="120"/>
      <c r="N35" s="22">
        <f>IFERROR(VLOOKUP(L35,[2]受講料!$A$1:$B$2,2,FALSE),"")</f>
        <v>5000</v>
      </c>
      <c r="O35" s="10" t="s">
        <v>16</v>
      </c>
    </row>
    <row r="36" spans="1:15" ht="28.5" customHeight="1">
      <c r="A36" s="3">
        <v>13</v>
      </c>
      <c r="B36" s="14">
        <v>104552</v>
      </c>
      <c r="C36" s="18"/>
      <c r="D36" s="17" t="s">
        <v>39</v>
      </c>
      <c r="E36" s="23"/>
      <c r="F36" s="21"/>
      <c r="G36" s="142" t="s">
        <v>160</v>
      </c>
      <c r="H36" s="143"/>
      <c r="I36" s="147" t="s">
        <v>147</v>
      </c>
      <c r="J36" s="148"/>
      <c r="K36" s="21" t="s">
        <v>14</v>
      </c>
      <c r="L36" s="119" t="s">
        <v>12</v>
      </c>
      <c r="M36" s="120"/>
      <c r="N36" s="22">
        <f>IFERROR(VLOOKUP(L36,[2]受講料!$A$1:$B$2,2,FALSE),"")</f>
        <v>5000</v>
      </c>
      <c r="O36" s="10" t="s">
        <v>16</v>
      </c>
    </row>
    <row r="37" spans="1:15" ht="28.5" customHeight="1">
      <c r="A37" s="3">
        <v>14</v>
      </c>
      <c r="B37" s="14">
        <v>104488</v>
      </c>
      <c r="C37" s="18"/>
      <c r="D37" s="17" t="s">
        <v>39</v>
      </c>
      <c r="E37" s="23"/>
      <c r="F37" s="21"/>
      <c r="G37" s="142" t="s">
        <v>161</v>
      </c>
      <c r="H37" s="143"/>
      <c r="I37" s="147" t="s">
        <v>147</v>
      </c>
      <c r="J37" s="148"/>
      <c r="K37" s="21" t="s">
        <v>14</v>
      </c>
      <c r="L37" s="119" t="s">
        <v>12</v>
      </c>
      <c r="M37" s="120"/>
      <c r="N37" s="22">
        <f>IFERROR(VLOOKUP(L37,[2]受講料!$A$1:$B$2,2,FALSE),"")</f>
        <v>5000</v>
      </c>
      <c r="O37" s="10" t="s">
        <v>16</v>
      </c>
    </row>
    <row r="38" spans="1:15" ht="28.5" customHeight="1">
      <c r="A38" s="3">
        <v>15</v>
      </c>
      <c r="B38" s="14">
        <v>104425</v>
      </c>
      <c r="C38" s="18"/>
      <c r="D38" s="17" t="s">
        <v>39</v>
      </c>
      <c r="E38" s="23"/>
      <c r="F38" s="21"/>
      <c r="G38" s="142" t="s">
        <v>162</v>
      </c>
      <c r="H38" s="143"/>
      <c r="I38" s="147" t="s">
        <v>147</v>
      </c>
      <c r="J38" s="148"/>
      <c r="K38" s="21" t="s">
        <v>14</v>
      </c>
      <c r="L38" s="119" t="s">
        <v>12</v>
      </c>
      <c r="M38" s="120"/>
      <c r="N38" s="22">
        <f>IFERROR(VLOOKUP(L38,[2]受講料!$A$1:$B$2,2,FALSE),"")</f>
        <v>5000</v>
      </c>
      <c r="O38" s="10" t="s">
        <v>16</v>
      </c>
    </row>
    <row r="39" spans="1:15" ht="28.5" customHeight="1">
      <c r="A39" s="3">
        <v>16</v>
      </c>
      <c r="B39" s="14">
        <v>103747</v>
      </c>
      <c r="C39" s="18"/>
      <c r="D39" s="17" t="s">
        <v>39</v>
      </c>
      <c r="E39" s="23"/>
      <c r="F39" s="21"/>
      <c r="G39" s="142" t="s">
        <v>163</v>
      </c>
      <c r="H39" s="143"/>
      <c r="I39" s="147" t="s">
        <v>147</v>
      </c>
      <c r="J39" s="148"/>
      <c r="K39" s="21" t="s">
        <v>14</v>
      </c>
      <c r="L39" s="119" t="s">
        <v>12</v>
      </c>
      <c r="M39" s="120"/>
      <c r="N39" s="22">
        <f>IFERROR(VLOOKUP(L39,[2]受講料!$A$1:$B$2,2,FALSE),"")</f>
        <v>5000</v>
      </c>
      <c r="O39" s="10" t="s">
        <v>16</v>
      </c>
    </row>
    <row r="40" spans="1:15" ht="28.5" customHeight="1">
      <c r="A40" s="3">
        <v>17</v>
      </c>
      <c r="B40" s="14">
        <v>103664</v>
      </c>
      <c r="C40" s="18"/>
      <c r="D40" s="17" t="s">
        <v>39</v>
      </c>
      <c r="E40" s="23"/>
      <c r="F40" s="21"/>
      <c r="G40" s="142" t="s">
        <v>164</v>
      </c>
      <c r="H40" s="143"/>
      <c r="I40" s="147" t="s">
        <v>147</v>
      </c>
      <c r="J40" s="148"/>
      <c r="K40" s="21" t="s">
        <v>14</v>
      </c>
      <c r="L40" s="119" t="s">
        <v>12</v>
      </c>
      <c r="M40" s="120"/>
      <c r="N40" s="22">
        <f>IFERROR(VLOOKUP(L40,[2]受講料!$A$1:$B$2,2,FALSE),"")</f>
        <v>5000</v>
      </c>
      <c r="O40" s="10" t="s">
        <v>16</v>
      </c>
    </row>
    <row r="41" spans="1:15" ht="28.5" customHeight="1">
      <c r="A41" s="3">
        <v>18</v>
      </c>
      <c r="B41" s="14">
        <v>104396</v>
      </c>
      <c r="C41" s="18"/>
      <c r="D41" s="17" t="s">
        <v>39</v>
      </c>
      <c r="E41" s="23"/>
      <c r="F41" s="21"/>
      <c r="G41" s="142" t="s">
        <v>165</v>
      </c>
      <c r="H41" s="143"/>
      <c r="I41" s="147" t="s">
        <v>147</v>
      </c>
      <c r="J41" s="148"/>
      <c r="K41" s="21" t="s">
        <v>14</v>
      </c>
      <c r="L41" s="119" t="s">
        <v>12</v>
      </c>
      <c r="M41" s="120"/>
      <c r="N41" s="22">
        <f>IFERROR(VLOOKUP(L41,[2]受講料!$A$1:$B$2,2,FALSE),"")</f>
        <v>5000</v>
      </c>
      <c r="O41" s="10" t="s">
        <v>16</v>
      </c>
    </row>
    <row r="42" spans="1:15" ht="28.5" customHeight="1">
      <c r="A42" s="3">
        <v>19</v>
      </c>
      <c r="B42" s="14">
        <v>104361</v>
      </c>
      <c r="C42" s="18"/>
      <c r="D42" s="17" t="s">
        <v>39</v>
      </c>
      <c r="E42" s="23"/>
      <c r="F42" s="21"/>
      <c r="G42" s="142" t="s">
        <v>166</v>
      </c>
      <c r="H42" s="143"/>
      <c r="I42" s="147" t="s">
        <v>147</v>
      </c>
      <c r="J42" s="148"/>
      <c r="K42" s="21" t="s">
        <v>14</v>
      </c>
      <c r="L42" s="119" t="s">
        <v>12</v>
      </c>
      <c r="M42" s="120"/>
      <c r="N42" s="22">
        <f>IFERROR(VLOOKUP(L42,[2]受講料!$A$1:$B$2,2,FALSE),"")</f>
        <v>5000</v>
      </c>
      <c r="O42" s="10" t="s">
        <v>16</v>
      </c>
    </row>
    <row r="43" spans="1:15" ht="28.5" customHeight="1">
      <c r="A43" s="3">
        <v>20</v>
      </c>
      <c r="B43" s="14">
        <v>104336</v>
      </c>
      <c r="C43" s="18"/>
      <c r="D43" s="17" t="s">
        <v>39</v>
      </c>
      <c r="E43" s="23"/>
      <c r="F43" s="21"/>
      <c r="G43" s="142" t="s">
        <v>167</v>
      </c>
      <c r="H43" s="143"/>
      <c r="I43" s="147" t="s">
        <v>147</v>
      </c>
      <c r="J43" s="148"/>
      <c r="K43" s="21" t="s">
        <v>14</v>
      </c>
      <c r="L43" s="119" t="s">
        <v>12</v>
      </c>
      <c r="M43" s="120"/>
      <c r="N43" s="22">
        <f>IFERROR(VLOOKUP(L43,[2]受講料!$A$1:$B$2,2,FALSE),"")</f>
        <v>5000</v>
      </c>
      <c r="O43" s="10" t="s">
        <v>16</v>
      </c>
    </row>
    <row r="44" spans="1:15" ht="28.5" customHeight="1">
      <c r="A44" s="3">
        <v>21</v>
      </c>
      <c r="B44" s="14">
        <v>104230</v>
      </c>
      <c r="C44" s="18"/>
      <c r="D44" s="17" t="s">
        <v>39</v>
      </c>
      <c r="E44" s="23"/>
      <c r="F44" s="21"/>
      <c r="G44" s="142" t="s">
        <v>168</v>
      </c>
      <c r="H44" s="143"/>
      <c r="I44" s="147" t="s">
        <v>147</v>
      </c>
      <c r="J44" s="148"/>
      <c r="K44" s="21" t="s">
        <v>14</v>
      </c>
      <c r="L44" s="119" t="s">
        <v>12</v>
      </c>
      <c r="M44" s="120"/>
      <c r="N44" s="22">
        <f>IFERROR(VLOOKUP(L44,[2]受講料!$A$1:$B$2,2,FALSE),"")</f>
        <v>5000</v>
      </c>
      <c r="O44" s="10" t="s">
        <v>16</v>
      </c>
    </row>
    <row r="45" spans="1:15" ht="28.5" customHeight="1">
      <c r="A45" s="3">
        <v>22</v>
      </c>
      <c r="B45" s="14">
        <v>104213</v>
      </c>
      <c r="C45" s="18"/>
      <c r="D45" s="17" t="s">
        <v>39</v>
      </c>
      <c r="E45" s="23"/>
      <c r="F45" s="21"/>
      <c r="G45" s="142" t="s">
        <v>169</v>
      </c>
      <c r="H45" s="143"/>
      <c r="I45" s="147" t="s">
        <v>147</v>
      </c>
      <c r="J45" s="148"/>
      <c r="K45" s="21" t="s">
        <v>14</v>
      </c>
      <c r="L45" s="119" t="s">
        <v>12</v>
      </c>
      <c r="M45" s="120"/>
      <c r="N45" s="22">
        <f>IFERROR(VLOOKUP(L45,[2]受講料!$A$1:$B$2,2,FALSE),"")</f>
        <v>5000</v>
      </c>
      <c r="O45" s="10" t="s">
        <v>16</v>
      </c>
    </row>
    <row r="46" spans="1:15" ht="28.5" customHeight="1">
      <c r="A46" s="3">
        <v>23</v>
      </c>
      <c r="B46" s="14">
        <v>103612</v>
      </c>
      <c r="C46" s="18"/>
      <c r="D46" s="17" t="s">
        <v>39</v>
      </c>
      <c r="E46" s="23"/>
      <c r="F46" s="21"/>
      <c r="G46" s="142" t="s">
        <v>170</v>
      </c>
      <c r="H46" s="143"/>
      <c r="I46" s="147" t="s">
        <v>147</v>
      </c>
      <c r="J46" s="148"/>
      <c r="K46" s="21" t="s">
        <v>14</v>
      </c>
      <c r="L46" s="119" t="s">
        <v>12</v>
      </c>
      <c r="M46" s="120"/>
      <c r="N46" s="22">
        <f>IFERROR(VLOOKUP(L46,[2]受講料!$A$1:$B$2,2,FALSE),"")</f>
        <v>5000</v>
      </c>
      <c r="O46" s="10" t="s">
        <v>16</v>
      </c>
    </row>
    <row r="47" spans="1:15" ht="28.5" customHeight="1">
      <c r="A47" s="3">
        <v>24</v>
      </c>
      <c r="B47" s="14">
        <v>104015</v>
      </c>
      <c r="C47" s="18"/>
      <c r="D47" s="17" t="s">
        <v>39</v>
      </c>
      <c r="E47" s="23"/>
      <c r="F47" s="21"/>
      <c r="G47" s="142" t="s">
        <v>171</v>
      </c>
      <c r="H47" s="143"/>
      <c r="I47" s="147" t="s">
        <v>147</v>
      </c>
      <c r="J47" s="148"/>
      <c r="K47" s="21" t="s">
        <v>14</v>
      </c>
      <c r="L47" s="119" t="s">
        <v>12</v>
      </c>
      <c r="M47" s="120"/>
      <c r="N47" s="22">
        <f>IFERROR(VLOOKUP(L47,[2]受講料!$A$1:$B$2,2,FALSE),"")</f>
        <v>5000</v>
      </c>
      <c r="O47" s="10" t="s">
        <v>16</v>
      </c>
    </row>
    <row r="48" spans="1:15" ht="28.5" customHeight="1">
      <c r="A48" s="3">
        <v>25</v>
      </c>
      <c r="B48" s="14"/>
      <c r="C48" s="18"/>
      <c r="D48" s="17" t="s">
        <v>39</v>
      </c>
      <c r="E48" s="23"/>
      <c r="F48" s="21"/>
      <c r="G48" s="142" t="s">
        <v>172</v>
      </c>
      <c r="H48" s="143"/>
      <c r="I48" s="147" t="s">
        <v>147</v>
      </c>
      <c r="J48" s="148"/>
      <c r="K48" s="21" t="s">
        <v>14</v>
      </c>
      <c r="L48" s="119" t="s">
        <v>12</v>
      </c>
      <c r="M48" s="120"/>
      <c r="N48" s="22">
        <f>IFERROR(VLOOKUP(L48,[2]受講料!$A$1:$B$2,2,FALSE),"")</f>
        <v>5000</v>
      </c>
      <c r="O48" s="10" t="s">
        <v>16</v>
      </c>
    </row>
    <row r="49" spans="1:15" ht="28.5" customHeight="1">
      <c r="A49" s="3">
        <v>26</v>
      </c>
      <c r="B49" s="14"/>
      <c r="C49" s="18"/>
      <c r="D49" s="17" t="s">
        <v>39</v>
      </c>
      <c r="E49" s="23"/>
      <c r="F49" s="21"/>
      <c r="G49" s="142" t="s">
        <v>173</v>
      </c>
      <c r="H49" s="143"/>
      <c r="I49" s="147" t="s">
        <v>147</v>
      </c>
      <c r="J49" s="148"/>
      <c r="K49" s="21" t="s">
        <v>14</v>
      </c>
      <c r="L49" s="119" t="s">
        <v>12</v>
      </c>
      <c r="M49" s="120"/>
      <c r="N49" s="22">
        <f>IFERROR(VLOOKUP(L49,[2]受講料!$A$1:$B$2,2,FALSE),"")</f>
        <v>5000</v>
      </c>
      <c r="O49" s="10" t="s">
        <v>16</v>
      </c>
    </row>
    <row r="50" spans="1:15" ht="28.5" customHeight="1">
      <c r="A50" s="3">
        <v>27</v>
      </c>
      <c r="B50" s="14"/>
      <c r="C50" s="18"/>
      <c r="D50" s="17" t="s">
        <v>39</v>
      </c>
      <c r="E50" s="23"/>
      <c r="F50" s="21"/>
      <c r="G50" s="142" t="s">
        <v>174</v>
      </c>
      <c r="H50" s="143"/>
      <c r="I50" s="147" t="s">
        <v>147</v>
      </c>
      <c r="J50" s="148"/>
      <c r="K50" s="21" t="s">
        <v>14</v>
      </c>
      <c r="L50" s="119" t="s">
        <v>12</v>
      </c>
      <c r="M50" s="120"/>
      <c r="N50" s="22">
        <f>IFERROR(VLOOKUP(L50,[2]受講料!$A$1:$B$2,2,FALSE),"")</f>
        <v>5000</v>
      </c>
      <c r="O50" s="10" t="s">
        <v>16</v>
      </c>
    </row>
    <row r="51" spans="1:15" ht="28.5" customHeight="1">
      <c r="A51" s="3">
        <v>28</v>
      </c>
      <c r="B51" s="14"/>
      <c r="C51" s="18"/>
      <c r="D51" s="17" t="s">
        <v>39</v>
      </c>
      <c r="E51" s="23"/>
      <c r="F51" s="21"/>
      <c r="G51" s="142" t="s">
        <v>175</v>
      </c>
      <c r="H51" s="143"/>
      <c r="I51" s="147" t="s">
        <v>147</v>
      </c>
      <c r="J51" s="148"/>
      <c r="K51" s="21" t="s">
        <v>14</v>
      </c>
      <c r="L51" s="119" t="s">
        <v>12</v>
      </c>
      <c r="M51" s="120"/>
      <c r="N51" s="22">
        <f>IFERROR(VLOOKUP(L51,[2]受講料!$A$1:$B$2,2,FALSE),"")</f>
        <v>5000</v>
      </c>
      <c r="O51" s="10" t="s">
        <v>16</v>
      </c>
    </row>
    <row r="52" spans="1:15" ht="28.5" customHeight="1">
      <c r="A52" s="3">
        <v>29</v>
      </c>
      <c r="B52" s="14"/>
      <c r="C52" s="18"/>
      <c r="D52" s="17" t="s">
        <v>39</v>
      </c>
      <c r="E52" s="23"/>
      <c r="F52" s="21"/>
      <c r="G52" s="142" t="s">
        <v>176</v>
      </c>
      <c r="H52" s="143"/>
      <c r="I52" s="147" t="s">
        <v>147</v>
      </c>
      <c r="J52" s="148"/>
      <c r="K52" s="21" t="s">
        <v>14</v>
      </c>
      <c r="L52" s="119" t="s">
        <v>12</v>
      </c>
      <c r="M52" s="120"/>
      <c r="N52" s="22">
        <f>IFERROR(VLOOKUP(L52,[2]受講料!$A$1:$B$2,2,FALSE),"")</f>
        <v>5000</v>
      </c>
      <c r="O52" s="10" t="s">
        <v>16</v>
      </c>
    </row>
    <row r="53" spans="1:15" ht="28.5" customHeight="1">
      <c r="A53" s="3">
        <v>30</v>
      </c>
      <c r="B53" s="14"/>
      <c r="C53" s="18"/>
      <c r="D53" s="17" t="s">
        <v>39</v>
      </c>
      <c r="E53" s="23"/>
      <c r="F53" s="21"/>
      <c r="G53" s="142" t="s">
        <v>177</v>
      </c>
      <c r="H53" s="143"/>
      <c r="I53" s="147" t="s">
        <v>147</v>
      </c>
      <c r="J53" s="148"/>
      <c r="K53" s="21" t="s">
        <v>14</v>
      </c>
      <c r="L53" s="119" t="s">
        <v>12</v>
      </c>
      <c r="M53" s="120"/>
      <c r="N53" s="22">
        <f>IFERROR(VLOOKUP(L53,[2]受講料!$A$1:$B$2,2,FALSE),"")</f>
        <v>5000</v>
      </c>
      <c r="O53" s="10" t="s">
        <v>16</v>
      </c>
    </row>
    <row r="54" spans="1:15" ht="28.5" customHeight="1">
      <c r="A54" s="3">
        <v>31</v>
      </c>
      <c r="B54" s="14"/>
      <c r="C54" s="18"/>
      <c r="D54" s="17" t="s">
        <v>39</v>
      </c>
      <c r="E54" s="23"/>
      <c r="F54" s="21"/>
      <c r="G54" s="142" t="s">
        <v>178</v>
      </c>
      <c r="H54" s="143"/>
      <c r="I54" s="147" t="s">
        <v>147</v>
      </c>
      <c r="J54" s="148"/>
      <c r="K54" s="21" t="s">
        <v>14</v>
      </c>
      <c r="L54" s="119" t="s">
        <v>12</v>
      </c>
      <c r="M54" s="120"/>
      <c r="N54" s="22">
        <f>IFERROR(VLOOKUP(L54,[2]受講料!$A$1:$B$2,2,FALSE),"")</f>
        <v>5000</v>
      </c>
      <c r="O54" s="10" t="s">
        <v>16</v>
      </c>
    </row>
    <row r="55" spans="1:15" ht="28.5" customHeight="1">
      <c r="A55" s="3">
        <v>32</v>
      </c>
      <c r="B55" s="14"/>
      <c r="C55" s="18"/>
      <c r="D55" s="17" t="s">
        <v>39</v>
      </c>
      <c r="E55" s="23"/>
      <c r="F55" s="21"/>
      <c r="G55" s="142" t="s">
        <v>179</v>
      </c>
      <c r="H55" s="143"/>
      <c r="I55" s="147" t="s">
        <v>147</v>
      </c>
      <c r="J55" s="148"/>
      <c r="K55" s="21" t="s">
        <v>14</v>
      </c>
      <c r="L55" s="119" t="s">
        <v>12</v>
      </c>
      <c r="M55" s="120"/>
      <c r="N55" s="22">
        <f>IFERROR(VLOOKUP(L55,[2]受講料!$A$1:$B$2,2,FALSE),"")</f>
        <v>5000</v>
      </c>
      <c r="O55" s="10" t="s">
        <v>16</v>
      </c>
    </row>
    <row r="56" spans="1:15" ht="28.5" customHeight="1">
      <c r="A56" s="3">
        <v>33</v>
      </c>
      <c r="B56" s="14">
        <v>104397</v>
      </c>
      <c r="C56" s="18"/>
      <c r="D56" s="17" t="s">
        <v>39</v>
      </c>
      <c r="E56" s="23"/>
      <c r="F56" s="21"/>
      <c r="G56" s="142" t="s">
        <v>180</v>
      </c>
      <c r="H56" s="143"/>
      <c r="I56" s="147" t="s">
        <v>147</v>
      </c>
      <c r="J56" s="148"/>
      <c r="K56" s="21" t="s">
        <v>14</v>
      </c>
      <c r="L56" s="119" t="s">
        <v>12</v>
      </c>
      <c r="M56" s="120"/>
      <c r="N56" s="22">
        <f>IFERROR(VLOOKUP(L56,[2]受講料!$A$1:$B$2,2,FALSE),"")</f>
        <v>5000</v>
      </c>
      <c r="O56" s="10" t="s">
        <v>16</v>
      </c>
    </row>
    <row r="57" spans="1:15" ht="28.5" customHeight="1">
      <c r="A57" s="3">
        <v>34</v>
      </c>
      <c r="B57" s="14">
        <v>104489</v>
      </c>
      <c r="C57" s="18"/>
      <c r="D57" s="17" t="s">
        <v>39</v>
      </c>
      <c r="E57" s="23"/>
      <c r="F57" s="21"/>
      <c r="G57" s="142" t="s">
        <v>181</v>
      </c>
      <c r="H57" s="143"/>
      <c r="I57" s="147" t="s">
        <v>147</v>
      </c>
      <c r="J57" s="148"/>
      <c r="K57" s="21" t="s">
        <v>14</v>
      </c>
      <c r="L57" s="119" t="s">
        <v>12</v>
      </c>
      <c r="M57" s="120"/>
      <c r="N57" s="22">
        <f>IFERROR(VLOOKUP(L57,[2]受講料!$A$1:$B$2,2,FALSE),"")</f>
        <v>5000</v>
      </c>
      <c r="O57" s="10" t="s">
        <v>16</v>
      </c>
    </row>
    <row r="58" spans="1:15" ht="28.5" customHeight="1">
      <c r="A58" s="3">
        <v>35</v>
      </c>
      <c r="B58" s="14">
        <v>104600</v>
      </c>
      <c r="C58" s="18"/>
      <c r="D58" s="17" t="s">
        <v>39</v>
      </c>
      <c r="E58" s="23"/>
      <c r="F58" s="21"/>
      <c r="G58" s="142" t="s">
        <v>182</v>
      </c>
      <c r="H58" s="143"/>
      <c r="I58" s="147" t="s">
        <v>147</v>
      </c>
      <c r="J58" s="148"/>
      <c r="K58" s="21" t="s">
        <v>14</v>
      </c>
      <c r="L58" s="119" t="s">
        <v>12</v>
      </c>
      <c r="M58" s="120"/>
      <c r="N58" s="22">
        <f>IFERROR(VLOOKUP(L58,[2]受講料!$A$1:$B$2,2,FALSE),"")</f>
        <v>5000</v>
      </c>
      <c r="O58" s="10" t="s">
        <v>16</v>
      </c>
    </row>
    <row r="59" spans="1:15" ht="28.5" customHeight="1">
      <c r="A59" s="3">
        <v>36</v>
      </c>
      <c r="B59" s="14">
        <v>103921</v>
      </c>
      <c r="C59" s="18"/>
      <c r="D59" s="17" t="s">
        <v>39</v>
      </c>
      <c r="E59" s="23"/>
      <c r="F59" s="21"/>
      <c r="G59" s="142" t="s">
        <v>183</v>
      </c>
      <c r="H59" s="143"/>
      <c r="I59" s="147" t="s">
        <v>147</v>
      </c>
      <c r="J59" s="148"/>
      <c r="K59" s="21" t="s">
        <v>14</v>
      </c>
      <c r="L59" s="119" t="s">
        <v>12</v>
      </c>
      <c r="M59" s="120"/>
      <c r="N59" s="22">
        <f>IFERROR(VLOOKUP(L59,[2]受講料!$A$1:$B$2,2,FALSE),"")</f>
        <v>5000</v>
      </c>
      <c r="O59" s="10" t="s">
        <v>16</v>
      </c>
    </row>
    <row r="60" spans="1:15" ht="28.5" customHeight="1">
      <c r="A60" s="3">
        <v>37</v>
      </c>
      <c r="B60" s="14"/>
      <c r="C60" s="18"/>
      <c r="D60" s="17" t="s">
        <v>39</v>
      </c>
      <c r="E60" s="23"/>
      <c r="F60" s="21"/>
      <c r="G60" s="142" t="s">
        <v>184</v>
      </c>
      <c r="H60" s="143"/>
      <c r="I60" s="147" t="s">
        <v>147</v>
      </c>
      <c r="J60" s="148"/>
      <c r="K60" s="21" t="s">
        <v>14</v>
      </c>
      <c r="L60" s="119" t="s">
        <v>12</v>
      </c>
      <c r="M60" s="120"/>
      <c r="N60" s="22">
        <f>IFERROR(VLOOKUP(L60,[2]受講料!$A$1:$B$2,2,FALSE),"")</f>
        <v>5000</v>
      </c>
      <c r="O60" s="10" t="s">
        <v>16</v>
      </c>
    </row>
    <row r="61" spans="1:15" ht="28.5" customHeight="1">
      <c r="A61" s="3">
        <v>38</v>
      </c>
      <c r="B61" s="14"/>
      <c r="C61" s="18"/>
      <c r="D61" s="17" t="s">
        <v>39</v>
      </c>
      <c r="E61" s="23"/>
      <c r="F61" s="21"/>
      <c r="G61" s="130" t="s">
        <v>185</v>
      </c>
      <c r="H61" s="130"/>
      <c r="I61" s="147" t="s">
        <v>147</v>
      </c>
      <c r="J61" s="148"/>
      <c r="K61" s="21" t="s">
        <v>14</v>
      </c>
      <c r="L61" s="119" t="s">
        <v>12</v>
      </c>
      <c r="M61" s="120"/>
      <c r="N61" s="22">
        <f>IFERROR(VLOOKUP(L61,[2]受講料!$A$1:$B$2,2,FALSE),"")</f>
        <v>5000</v>
      </c>
      <c r="O61" s="10" t="s">
        <v>16</v>
      </c>
    </row>
    <row r="62" spans="1:15" ht="28.5" customHeight="1">
      <c r="A62" s="3">
        <v>39</v>
      </c>
      <c r="B62" s="14"/>
      <c r="C62" s="18"/>
      <c r="D62" s="16" t="s">
        <v>39</v>
      </c>
      <c r="E62" s="23"/>
      <c r="F62" s="21"/>
      <c r="G62" s="130" t="s">
        <v>187</v>
      </c>
      <c r="H62" s="130"/>
      <c r="I62" s="147" t="s">
        <v>147</v>
      </c>
      <c r="J62" s="148"/>
      <c r="K62" s="21" t="s">
        <v>14</v>
      </c>
      <c r="L62" s="119" t="s">
        <v>12</v>
      </c>
      <c r="M62" s="120"/>
      <c r="N62" s="22">
        <v>5000</v>
      </c>
      <c r="O62" s="10" t="s">
        <v>16</v>
      </c>
    </row>
    <row r="63" spans="1:15" ht="28.5" customHeight="1">
      <c r="K63" s="9"/>
      <c r="L63" s="118" t="s">
        <v>30</v>
      </c>
      <c r="M63" s="118"/>
      <c r="N63" s="35">
        <f>SUM(N24:N62)</f>
        <v>171000</v>
      </c>
      <c r="O63" s="10" t="s">
        <v>16</v>
      </c>
    </row>
  </sheetData>
  <mergeCells count="163">
    <mergeCell ref="G28:H28"/>
    <mergeCell ref="I28:J28"/>
    <mergeCell ref="L28:M28"/>
    <mergeCell ref="L63:M63"/>
    <mergeCell ref="G29:H29"/>
    <mergeCell ref="I29:J29"/>
    <mergeCell ref="L29:M29"/>
    <mergeCell ref="G62:H62"/>
    <mergeCell ref="I62:J62"/>
    <mergeCell ref="L62:M62"/>
    <mergeCell ref="G60:H60"/>
    <mergeCell ref="I60:J60"/>
    <mergeCell ref="L60:M60"/>
    <mergeCell ref="G61:H61"/>
    <mergeCell ref="I61:J61"/>
    <mergeCell ref="L61:M61"/>
    <mergeCell ref="G58:H58"/>
    <mergeCell ref="I58:J58"/>
    <mergeCell ref="L58:M58"/>
    <mergeCell ref="G59:H59"/>
    <mergeCell ref="I59:J59"/>
    <mergeCell ref="L59:M59"/>
    <mergeCell ref="G56:H56"/>
    <mergeCell ref="I56:J56"/>
    <mergeCell ref="L56:M56"/>
    <mergeCell ref="G57:H57"/>
    <mergeCell ref="I57:J57"/>
    <mergeCell ref="L57:M57"/>
    <mergeCell ref="G54:H54"/>
    <mergeCell ref="I54:J54"/>
    <mergeCell ref="L54:M54"/>
    <mergeCell ref="G55:H55"/>
    <mergeCell ref="I55:J55"/>
    <mergeCell ref="L55:M55"/>
    <mergeCell ref="G52:H52"/>
    <mergeCell ref="I52:J52"/>
    <mergeCell ref="L52:M52"/>
    <mergeCell ref="G53:H53"/>
    <mergeCell ref="I53:J53"/>
    <mergeCell ref="L53:M53"/>
    <mergeCell ref="G50:H50"/>
    <mergeCell ref="I50:J50"/>
    <mergeCell ref="L50:M50"/>
    <mergeCell ref="G51:H51"/>
    <mergeCell ref="I51:J51"/>
    <mergeCell ref="L51:M51"/>
    <mergeCell ref="G48:H48"/>
    <mergeCell ref="I48:J48"/>
    <mergeCell ref="L48:M48"/>
    <mergeCell ref="G49:H49"/>
    <mergeCell ref="I49:J49"/>
    <mergeCell ref="L49:M49"/>
    <mergeCell ref="G46:H46"/>
    <mergeCell ref="I46:J46"/>
    <mergeCell ref="L46:M46"/>
    <mergeCell ref="G47:H47"/>
    <mergeCell ref="I47:J47"/>
    <mergeCell ref="L47:M47"/>
    <mergeCell ref="G44:H44"/>
    <mergeCell ref="I44:J44"/>
    <mergeCell ref="L44:M44"/>
    <mergeCell ref="G45:H45"/>
    <mergeCell ref="I45:J45"/>
    <mergeCell ref="L45:M45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BCB91807-DEE3-48C4-A9C3-B01D0FFBA93B}"/>
    <hyperlink ref="C20" r:id="rId2" xr:uid="{351C0666-5B4E-4B39-B545-50501F756F77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9DD9D-36AA-44CE-98B9-0CF4C507CA20}">
  <sheetPr>
    <pageSetUpPr fitToPage="1"/>
  </sheetPr>
  <dimension ref="A1:O60"/>
  <sheetViews>
    <sheetView topLeftCell="A13" workbookViewId="0">
      <selection activeCell="B24" sqref="B24:N57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8.83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188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189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 t="s">
        <v>190</v>
      </c>
      <c r="F18" s="151"/>
      <c r="G18" s="151"/>
      <c r="H18" s="152"/>
      <c r="I18" s="3" t="s">
        <v>40</v>
      </c>
      <c r="J18" s="150" t="s">
        <v>191</v>
      </c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192</v>
      </c>
      <c r="D19" s="166"/>
      <c r="E19" s="166"/>
      <c r="F19" s="166"/>
      <c r="G19" s="151" t="s">
        <v>193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72" t="s">
        <v>194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14">
        <v>100015</v>
      </c>
      <c r="C24" s="25" t="s">
        <v>195</v>
      </c>
      <c r="D24" s="16" t="s">
        <v>39</v>
      </c>
      <c r="E24" s="23" t="s">
        <v>196</v>
      </c>
      <c r="F24" s="21" t="s">
        <v>21</v>
      </c>
      <c r="G24" s="130" t="s">
        <v>189</v>
      </c>
      <c r="H24" s="130"/>
      <c r="I24" s="124" t="s">
        <v>197</v>
      </c>
      <c r="J24" s="126"/>
      <c r="K24" s="21" t="s">
        <v>14</v>
      </c>
      <c r="L24" s="119" t="s">
        <v>13</v>
      </c>
      <c r="M24" s="120"/>
      <c r="N24" s="22">
        <f>IFERROR(VLOOKUP(L24,[3]受講料!$A$1:$B$2,2,FALSE),"")</f>
        <v>1000</v>
      </c>
      <c r="O24" s="10" t="s">
        <v>16</v>
      </c>
    </row>
    <row r="25" spans="1:15" ht="28.5" customHeight="1">
      <c r="A25" s="3">
        <v>2</v>
      </c>
      <c r="B25" s="14">
        <v>102503</v>
      </c>
      <c r="C25" s="19" t="s">
        <v>195</v>
      </c>
      <c r="D25" s="15" t="s">
        <v>39</v>
      </c>
      <c r="E25" s="23" t="s">
        <v>198</v>
      </c>
      <c r="F25" s="21" t="s">
        <v>23</v>
      </c>
      <c r="G25" s="130" t="s">
        <v>199</v>
      </c>
      <c r="H25" s="130"/>
      <c r="I25" s="124" t="s">
        <v>200</v>
      </c>
      <c r="J25" s="126"/>
      <c r="K25" s="21" t="s">
        <v>14</v>
      </c>
      <c r="L25" s="119" t="s">
        <v>13</v>
      </c>
      <c r="M25" s="120"/>
      <c r="N25" s="22">
        <f>IFERROR(VLOOKUP(L25,[3]受講料!$A$1:$B$2,2,FALSE),"")</f>
        <v>1000</v>
      </c>
      <c r="O25" s="10" t="s">
        <v>16</v>
      </c>
    </row>
    <row r="26" spans="1:15" ht="28.5" customHeight="1">
      <c r="A26" s="3">
        <v>3</v>
      </c>
      <c r="B26" s="14">
        <v>102131</v>
      </c>
      <c r="C26" s="20" t="s">
        <v>195</v>
      </c>
      <c r="D26" s="17" t="s">
        <v>39</v>
      </c>
      <c r="E26" s="23" t="s">
        <v>201</v>
      </c>
      <c r="F26" s="21" t="s">
        <v>23</v>
      </c>
      <c r="G26" s="130" t="s">
        <v>202</v>
      </c>
      <c r="H26" s="130"/>
      <c r="I26" s="124" t="s">
        <v>200</v>
      </c>
      <c r="J26" s="126"/>
      <c r="K26" s="21" t="s">
        <v>14</v>
      </c>
      <c r="L26" s="119" t="s">
        <v>13</v>
      </c>
      <c r="M26" s="120"/>
      <c r="N26" s="22">
        <f>IFERROR(VLOOKUP(L26,[3]受講料!$A$1:$B$2,2,FALSE),"")</f>
        <v>1000</v>
      </c>
      <c r="O26" s="10" t="s">
        <v>16</v>
      </c>
    </row>
    <row r="27" spans="1:15" ht="28.5" customHeight="1">
      <c r="A27" s="3">
        <v>4</v>
      </c>
      <c r="B27" s="14">
        <v>102500</v>
      </c>
      <c r="C27" s="18" t="s">
        <v>62</v>
      </c>
      <c r="D27" s="17" t="s">
        <v>39</v>
      </c>
      <c r="E27" s="23" t="s">
        <v>457</v>
      </c>
      <c r="F27" s="21" t="s">
        <v>26</v>
      </c>
      <c r="G27" s="130" t="s">
        <v>203</v>
      </c>
      <c r="H27" s="130"/>
      <c r="I27" s="124" t="s">
        <v>197</v>
      </c>
      <c r="J27" s="126"/>
      <c r="K27" s="21" t="s">
        <v>14</v>
      </c>
      <c r="L27" s="119" t="s">
        <v>13</v>
      </c>
      <c r="M27" s="120"/>
      <c r="N27" s="22">
        <f>IFERROR(VLOOKUP(L27,[3]受講料!$A$1:$B$2,2,FALSE),"")</f>
        <v>1000</v>
      </c>
      <c r="O27" s="10" t="s">
        <v>16</v>
      </c>
    </row>
    <row r="28" spans="1:15" ht="28.5" customHeight="1">
      <c r="A28" s="3">
        <v>5</v>
      </c>
      <c r="B28" s="14">
        <v>102444</v>
      </c>
      <c r="C28" s="18" t="s">
        <v>62</v>
      </c>
      <c r="D28" s="17" t="s">
        <v>39</v>
      </c>
      <c r="E28" s="23" t="s">
        <v>458</v>
      </c>
      <c r="F28" s="21" t="s">
        <v>26</v>
      </c>
      <c r="G28" s="130" t="s">
        <v>204</v>
      </c>
      <c r="H28" s="130"/>
      <c r="I28" s="124" t="s">
        <v>197</v>
      </c>
      <c r="J28" s="126"/>
      <c r="K28" s="21" t="s">
        <v>14</v>
      </c>
      <c r="L28" s="119" t="s">
        <v>13</v>
      </c>
      <c r="M28" s="120"/>
      <c r="N28" s="22">
        <f>IFERROR(VLOOKUP(L28,[3]受講料!$A$1:$B$2,2,FALSE),"")</f>
        <v>1000</v>
      </c>
      <c r="O28" s="10" t="s">
        <v>16</v>
      </c>
    </row>
    <row r="29" spans="1:15" ht="28.5" customHeight="1">
      <c r="A29" s="3">
        <v>6</v>
      </c>
      <c r="B29" s="14">
        <v>105226</v>
      </c>
      <c r="C29" s="18"/>
      <c r="D29" s="17" t="s">
        <v>39</v>
      </c>
      <c r="E29" s="23"/>
      <c r="F29" s="21"/>
      <c r="G29" s="130" t="s">
        <v>205</v>
      </c>
      <c r="H29" s="130"/>
      <c r="I29" s="124" t="s">
        <v>197</v>
      </c>
      <c r="J29" s="126"/>
      <c r="K29" s="21" t="s">
        <v>14</v>
      </c>
      <c r="L29" s="119" t="s">
        <v>12</v>
      </c>
      <c r="M29" s="120"/>
      <c r="N29" s="22">
        <f>IFERROR(VLOOKUP(L29,[3]受講料!$A$1:$B$2,2,FALSE),"")</f>
        <v>5000</v>
      </c>
      <c r="O29" s="10" t="s">
        <v>16</v>
      </c>
    </row>
    <row r="30" spans="1:15" ht="28.5" customHeight="1">
      <c r="A30" s="3">
        <v>7</v>
      </c>
      <c r="B30" s="14">
        <v>105666</v>
      </c>
      <c r="C30" s="18"/>
      <c r="D30" s="17" t="s">
        <v>39</v>
      </c>
      <c r="E30" s="23"/>
      <c r="F30" s="21"/>
      <c r="G30" s="130" t="s">
        <v>206</v>
      </c>
      <c r="H30" s="130"/>
      <c r="I30" s="124" t="s">
        <v>197</v>
      </c>
      <c r="J30" s="126"/>
      <c r="K30" s="21" t="s">
        <v>14</v>
      </c>
      <c r="L30" s="119" t="s">
        <v>12</v>
      </c>
      <c r="M30" s="120"/>
      <c r="N30" s="22">
        <f>IFERROR(VLOOKUP(L30,[3]受講料!$A$1:$B$2,2,FALSE),"")</f>
        <v>5000</v>
      </c>
      <c r="O30" s="10" t="s">
        <v>16</v>
      </c>
    </row>
    <row r="31" spans="1:15" ht="28.5" customHeight="1">
      <c r="A31" s="3">
        <v>8</v>
      </c>
      <c r="B31" s="14">
        <v>103967</v>
      </c>
      <c r="C31" s="18"/>
      <c r="D31" s="17" t="s">
        <v>39</v>
      </c>
      <c r="E31" s="23"/>
      <c r="F31" s="21"/>
      <c r="G31" s="130" t="s">
        <v>207</v>
      </c>
      <c r="H31" s="130"/>
      <c r="I31" s="124" t="s">
        <v>197</v>
      </c>
      <c r="J31" s="126"/>
      <c r="K31" s="21" t="s">
        <v>14</v>
      </c>
      <c r="L31" s="119" t="s">
        <v>12</v>
      </c>
      <c r="M31" s="120"/>
      <c r="N31" s="22">
        <f>IFERROR(VLOOKUP(L31,[3]受講料!$A$1:$B$2,2,FALSE),"")</f>
        <v>5000</v>
      </c>
      <c r="O31" s="10" t="s">
        <v>16</v>
      </c>
    </row>
    <row r="32" spans="1:15" ht="28.5" customHeight="1">
      <c r="A32" s="3">
        <v>9</v>
      </c>
      <c r="B32" s="14">
        <v>105548</v>
      </c>
      <c r="C32" s="18"/>
      <c r="D32" s="17" t="s">
        <v>39</v>
      </c>
      <c r="E32" s="23"/>
      <c r="F32" s="21"/>
      <c r="G32" s="130" t="s">
        <v>208</v>
      </c>
      <c r="H32" s="130"/>
      <c r="I32" s="124" t="s">
        <v>197</v>
      </c>
      <c r="J32" s="126"/>
      <c r="K32" s="21" t="s">
        <v>14</v>
      </c>
      <c r="L32" s="119" t="s">
        <v>12</v>
      </c>
      <c r="M32" s="120"/>
      <c r="N32" s="22">
        <f>IFERROR(VLOOKUP(L32,[3]受講料!$A$1:$B$2,2,FALSE),"")</f>
        <v>5000</v>
      </c>
      <c r="O32" s="10" t="s">
        <v>16</v>
      </c>
    </row>
    <row r="33" spans="1:15" ht="28.5" customHeight="1">
      <c r="A33" s="3">
        <v>10</v>
      </c>
      <c r="B33" s="14">
        <v>103698</v>
      </c>
      <c r="C33" s="18"/>
      <c r="D33" s="17" t="s">
        <v>39</v>
      </c>
      <c r="E33" s="23"/>
      <c r="F33" s="21"/>
      <c r="G33" s="130" t="s">
        <v>209</v>
      </c>
      <c r="H33" s="130"/>
      <c r="I33" s="124" t="s">
        <v>197</v>
      </c>
      <c r="J33" s="126"/>
      <c r="K33" s="21" t="s">
        <v>14</v>
      </c>
      <c r="L33" s="119" t="s">
        <v>12</v>
      </c>
      <c r="M33" s="120"/>
      <c r="N33" s="22">
        <f>IFERROR(VLOOKUP(L33,[3]受講料!$A$1:$B$2,2,FALSE),"")</f>
        <v>5000</v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 t="s">
        <v>210</v>
      </c>
      <c r="H34" s="130"/>
      <c r="I34" s="124" t="s">
        <v>197</v>
      </c>
      <c r="J34" s="126"/>
      <c r="K34" s="21" t="s">
        <v>14</v>
      </c>
      <c r="L34" s="119" t="s">
        <v>12</v>
      </c>
      <c r="M34" s="120"/>
      <c r="N34" s="22">
        <f>IFERROR(VLOOKUP(L34,[3]受講料!$A$1:$B$2,2,FALSE),"")</f>
        <v>5000</v>
      </c>
      <c r="O34" s="10" t="s">
        <v>16</v>
      </c>
    </row>
    <row r="35" spans="1:15" ht="28.5" customHeight="1">
      <c r="A35" s="3">
        <v>12</v>
      </c>
      <c r="B35" s="14">
        <v>104681</v>
      </c>
      <c r="C35" s="18"/>
      <c r="D35" s="17" t="s">
        <v>39</v>
      </c>
      <c r="E35" s="23"/>
      <c r="F35" s="21"/>
      <c r="G35" s="130" t="s">
        <v>211</v>
      </c>
      <c r="H35" s="130"/>
      <c r="I35" s="124" t="s">
        <v>197</v>
      </c>
      <c r="J35" s="126"/>
      <c r="K35" s="21" t="s">
        <v>14</v>
      </c>
      <c r="L35" s="119" t="s">
        <v>12</v>
      </c>
      <c r="M35" s="120"/>
      <c r="N35" s="22">
        <f>IFERROR(VLOOKUP(L35,[3]受講料!$A$1:$B$2,2,FALSE),"")</f>
        <v>5000</v>
      </c>
      <c r="O35" s="10" t="s">
        <v>16</v>
      </c>
    </row>
    <row r="36" spans="1:15" ht="28.5" customHeight="1">
      <c r="A36" s="3">
        <v>13</v>
      </c>
      <c r="B36" s="14">
        <v>104682</v>
      </c>
      <c r="C36" s="18"/>
      <c r="D36" s="17" t="s">
        <v>39</v>
      </c>
      <c r="E36" s="23"/>
      <c r="F36" s="21"/>
      <c r="G36" s="130" t="s">
        <v>212</v>
      </c>
      <c r="H36" s="130"/>
      <c r="I36" s="124" t="s">
        <v>197</v>
      </c>
      <c r="J36" s="126"/>
      <c r="K36" s="21" t="s">
        <v>14</v>
      </c>
      <c r="L36" s="119" t="s">
        <v>12</v>
      </c>
      <c r="M36" s="120"/>
      <c r="N36" s="22">
        <f>IFERROR(VLOOKUP(L36,[3]受講料!$A$1:$B$2,2,FALSE),"")</f>
        <v>5000</v>
      </c>
      <c r="O36" s="10" t="s">
        <v>16</v>
      </c>
    </row>
    <row r="37" spans="1:15" ht="28.5" customHeight="1">
      <c r="A37" s="3">
        <v>14</v>
      </c>
      <c r="B37" s="14">
        <v>105228</v>
      </c>
      <c r="C37" s="18"/>
      <c r="D37" s="17" t="s">
        <v>39</v>
      </c>
      <c r="E37" s="23"/>
      <c r="F37" s="21"/>
      <c r="G37" s="130" t="s">
        <v>213</v>
      </c>
      <c r="H37" s="130"/>
      <c r="I37" s="124" t="s">
        <v>197</v>
      </c>
      <c r="J37" s="126"/>
      <c r="K37" s="21" t="s">
        <v>14</v>
      </c>
      <c r="L37" s="119" t="s">
        <v>12</v>
      </c>
      <c r="M37" s="120"/>
      <c r="N37" s="22">
        <f>IFERROR(VLOOKUP(L37,[3]受講料!$A$1:$B$2,2,FALSE),"")</f>
        <v>5000</v>
      </c>
      <c r="O37" s="10" t="s">
        <v>16</v>
      </c>
    </row>
    <row r="38" spans="1:15" ht="28.5" customHeight="1">
      <c r="A38" s="3">
        <v>15</v>
      </c>
      <c r="B38" s="14">
        <v>103591</v>
      </c>
      <c r="C38" s="18"/>
      <c r="D38" s="17" t="s">
        <v>39</v>
      </c>
      <c r="E38" s="23"/>
      <c r="F38" s="21"/>
      <c r="G38" s="130" t="s">
        <v>214</v>
      </c>
      <c r="H38" s="130"/>
      <c r="I38" s="124" t="s">
        <v>197</v>
      </c>
      <c r="J38" s="126"/>
      <c r="K38" s="21" t="s">
        <v>14</v>
      </c>
      <c r="L38" s="119" t="s">
        <v>12</v>
      </c>
      <c r="M38" s="120"/>
      <c r="N38" s="22">
        <f>IFERROR(VLOOKUP(L38,[3]受講料!$A$1:$B$2,2,FALSE),"")</f>
        <v>5000</v>
      </c>
      <c r="O38" s="10" t="s">
        <v>16</v>
      </c>
    </row>
    <row r="39" spans="1:15" ht="28.5" customHeight="1">
      <c r="A39" s="3">
        <v>16</v>
      </c>
      <c r="B39" s="14">
        <v>105252</v>
      </c>
      <c r="C39" s="18"/>
      <c r="D39" s="17" t="s">
        <v>39</v>
      </c>
      <c r="E39" s="23"/>
      <c r="F39" s="21"/>
      <c r="G39" s="130" t="s">
        <v>215</v>
      </c>
      <c r="H39" s="130"/>
      <c r="I39" s="124" t="s">
        <v>197</v>
      </c>
      <c r="J39" s="126"/>
      <c r="K39" s="21" t="s">
        <v>14</v>
      </c>
      <c r="L39" s="119" t="s">
        <v>12</v>
      </c>
      <c r="M39" s="120"/>
      <c r="N39" s="22">
        <f>IFERROR(VLOOKUP(L39,[3]受講料!$A$1:$B$2,2,FALSE),"")</f>
        <v>5000</v>
      </c>
      <c r="O39" s="10" t="s">
        <v>16</v>
      </c>
    </row>
    <row r="40" spans="1:15" ht="28.5" customHeight="1">
      <c r="A40" s="3">
        <v>17</v>
      </c>
      <c r="B40" s="14">
        <v>104041</v>
      </c>
      <c r="C40" s="18"/>
      <c r="D40" s="17" t="s">
        <v>39</v>
      </c>
      <c r="E40" s="23"/>
      <c r="F40" s="21"/>
      <c r="G40" s="130" t="s">
        <v>216</v>
      </c>
      <c r="H40" s="130"/>
      <c r="I40" s="124" t="s">
        <v>197</v>
      </c>
      <c r="J40" s="126"/>
      <c r="K40" s="21" t="s">
        <v>14</v>
      </c>
      <c r="L40" s="119" t="s">
        <v>12</v>
      </c>
      <c r="M40" s="120"/>
      <c r="N40" s="22">
        <f>IFERROR(VLOOKUP(L40,[3]受講料!$A$1:$B$2,2,FALSE),"")</f>
        <v>5000</v>
      </c>
      <c r="O40" s="10" t="s">
        <v>16</v>
      </c>
    </row>
    <row r="41" spans="1:15" ht="28.5" customHeight="1">
      <c r="A41" s="3">
        <v>18</v>
      </c>
      <c r="B41" s="14">
        <v>104526</v>
      </c>
      <c r="C41" s="18"/>
      <c r="D41" s="17" t="s">
        <v>39</v>
      </c>
      <c r="E41" s="23"/>
      <c r="F41" s="21"/>
      <c r="G41" s="130" t="s">
        <v>217</v>
      </c>
      <c r="H41" s="130"/>
      <c r="I41" s="124" t="s">
        <v>197</v>
      </c>
      <c r="J41" s="126"/>
      <c r="K41" s="21" t="s">
        <v>14</v>
      </c>
      <c r="L41" s="119" t="s">
        <v>12</v>
      </c>
      <c r="M41" s="120"/>
      <c r="N41" s="22">
        <f>IFERROR(VLOOKUP(L41,[3]受講料!$A$1:$B$2,2,FALSE),"")</f>
        <v>5000</v>
      </c>
      <c r="O41" s="10" t="s">
        <v>16</v>
      </c>
    </row>
    <row r="42" spans="1:15" ht="28.5" customHeight="1">
      <c r="A42" s="3">
        <v>19</v>
      </c>
      <c r="B42" s="14">
        <v>100570</v>
      </c>
      <c r="C42" s="18"/>
      <c r="D42" s="17" t="s">
        <v>39</v>
      </c>
      <c r="E42" s="23"/>
      <c r="F42" s="21"/>
      <c r="G42" s="130" t="s">
        <v>218</v>
      </c>
      <c r="H42" s="130"/>
      <c r="I42" s="124" t="s">
        <v>197</v>
      </c>
      <c r="J42" s="126"/>
      <c r="K42" s="21" t="s">
        <v>14</v>
      </c>
      <c r="L42" s="119" t="s">
        <v>12</v>
      </c>
      <c r="M42" s="120"/>
      <c r="N42" s="22">
        <f>IFERROR(VLOOKUP(L42,[3]受講料!$A$1:$B$2,2,FALSE),"")</f>
        <v>5000</v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 t="s">
        <v>219</v>
      </c>
      <c r="H43" s="130"/>
      <c r="I43" s="124" t="s">
        <v>197</v>
      </c>
      <c r="J43" s="126"/>
      <c r="K43" s="21" t="s">
        <v>14</v>
      </c>
      <c r="L43" s="119" t="s">
        <v>12</v>
      </c>
      <c r="M43" s="120"/>
      <c r="N43" s="22">
        <f>IFERROR(VLOOKUP(L43,[3]受講料!$A$1:$B$2,2,FALSE),"")</f>
        <v>5000</v>
      </c>
      <c r="O43" s="10" t="s">
        <v>16</v>
      </c>
    </row>
    <row r="44" spans="1:15" ht="28.5" customHeight="1">
      <c r="A44" s="3">
        <v>21</v>
      </c>
      <c r="B44" s="24"/>
      <c r="C44" s="25"/>
      <c r="D44" s="16" t="s">
        <v>39</v>
      </c>
      <c r="E44" s="26"/>
      <c r="F44" s="27"/>
      <c r="G44" s="130" t="s">
        <v>220</v>
      </c>
      <c r="H44" s="130"/>
      <c r="I44" s="124" t="s">
        <v>197</v>
      </c>
      <c r="J44" s="126"/>
      <c r="K44" s="21" t="s">
        <v>14</v>
      </c>
      <c r="L44" s="119" t="s">
        <v>12</v>
      </c>
      <c r="M44" s="120"/>
      <c r="N44" s="22">
        <f>IFERROR(VLOOKUP(L44,[4]受講料!$A$1:$B$2,2,FALSE),"")</f>
        <v>5000</v>
      </c>
      <c r="O44" s="10" t="s">
        <v>16</v>
      </c>
    </row>
    <row r="45" spans="1:15" ht="28.5" customHeight="1">
      <c r="A45" s="3">
        <v>22</v>
      </c>
      <c r="B45" s="14"/>
      <c r="C45" s="19"/>
      <c r="D45" s="15" t="s">
        <v>39</v>
      </c>
      <c r="E45" s="23"/>
      <c r="F45" s="21"/>
      <c r="G45" s="130" t="s">
        <v>221</v>
      </c>
      <c r="H45" s="130"/>
      <c r="I45" s="124" t="s">
        <v>197</v>
      </c>
      <c r="J45" s="126"/>
      <c r="K45" s="21" t="s">
        <v>14</v>
      </c>
      <c r="L45" s="119" t="s">
        <v>12</v>
      </c>
      <c r="M45" s="120"/>
      <c r="N45" s="22">
        <f>IFERROR(VLOOKUP(L45,[4]受講料!$A$1:$B$2,2,FALSE),"")</f>
        <v>5000</v>
      </c>
      <c r="O45" s="10" t="s">
        <v>16</v>
      </c>
    </row>
    <row r="46" spans="1:15" ht="28.5" customHeight="1">
      <c r="A46" s="3">
        <v>23</v>
      </c>
      <c r="B46" s="14"/>
      <c r="C46" s="20"/>
      <c r="D46" s="17" t="s">
        <v>39</v>
      </c>
      <c r="E46" s="23"/>
      <c r="F46" s="21"/>
      <c r="G46" s="130" t="s">
        <v>222</v>
      </c>
      <c r="H46" s="130"/>
      <c r="I46" s="124" t="s">
        <v>197</v>
      </c>
      <c r="J46" s="126"/>
      <c r="K46" s="21" t="s">
        <v>14</v>
      </c>
      <c r="L46" s="119" t="s">
        <v>12</v>
      </c>
      <c r="M46" s="120"/>
      <c r="N46" s="22">
        <f>IFERROR(VLOOKUP(L46,[4]受講料!$A$1:$B$2,2,FALSE),"")</f>
        <v>5000</v>
      </c>
      <c r="O46" s="10" t="s">
        <v>16</v>
      </c>
    </row>
    <row r="47" spans="1:15" ht="28.5" customHeight="1">
      <c r="A47" s="3">
        <v>24</v>
      </c>
      <c r="B47" s="14"/>
      <c r="C47" s="18"/>
      <c r="D47" s="17" t="s">
        <v>39</v>
      </c>
      <c r="E47" s="23"/>
      <c r="F47" s="21"/>
      <c r="G47" s="130" t="s">
        <v>223</v>
      </c>
      <c r="H47" s="130"/>
      <c r="I47" s="124" t="s">
        <v>197</v>
      </c>
      <c r="J47" s="126"/>
      <c r="K47" s="21" t="s">
        <v>14</v>
      </c>
      <c r="L47" s="119" t="s">
        <v>12</v>
      </c>
      <c r="M47" s="120"/>
      <c r="N47" s="22">
        <f>IFERROR(VLOOKUP(L47,[4]受講料!$A$1:$B$2,2,FALSE),"")</f>
        <v>5000</v>
      </c>
      <c r="O47" s="10" t="s">
        <v>16</v>
      </c>
    </row>
    <row r="48" spans="1:15" ht="28.5" customHeight="1">
      <c r="A48" s="3">
        <v>25</v>
      </c>
      <c r="B48" s="14"/>
      <c r="C48" s="18"/>
      <c r="D48" s="17" t="s">
        <v>39</v>
      </c>
      <c r="E48" s="23"/>
      <c r="F48" s="21"/>
      <c r="G48" s="130" t="s">
        <v>224</v>
      </c>
      <c r="H48" s="130"/>
      <c r="I48" s="124" t="s">
        <v>197</v>
      </c>
      <c r="J48" s="126"/>
      <c r="K48" s="21" t="s">
        <v>14</v>
      </c>
      <c r="L48" s="119" t="s">
        <v>12</v>
      </c>
      <c r="M48" s="120"/>
      <c r="N48" s="22">
        <f>IFERROR(VLOOKUP(L48,[4]受講料!$A$1:$B$2,2,FALSE),"")</f>
        <v>5000</v>
      </c>
      <c r="O48" s="10" t="s">
        <v>16</v>
      </c>
    </row>
    <row r="49" spans="1:15" ht="28.5" customHeight="1">
      <c r="A49" s="3">
        <v>26</v>
      </c>
      <c r="B49" s="14">
        <v>103766</v>
      </c>
      <c r="C49" s="18"/>
      <c r="D49" s="17" t="s">
        <v>39</v>
      </c>
      <c r="E49" s="23"/>
      <c r="F49" s="21"/>
      <c r="G49" s="130" t="s">
        <v>225</v>
      </c>
      <c r="H49" s="130"/>
      <c r="I49" s="124" t="s">
        <v>197</v>
      </c>
      <c r="J49" s="126"/>
      <c r="K49" s="21" t="s">
        <v>14</v>
      </c>
      <c r="L49" s="119" t="s">
        <v>12</v>
      </c>
      <c r="M49" s="120"/>
      <c r="N49" s="22">
        <f>IFERROR(VLOOKUP(L49,[4]受講料!$A$1:$B$2,2,FALSE),"")</f>
        <v>5000</v>
      </c>
      <c r="O49" s="10" t="s">
        <v>16</v>
      </c>
    </row>
    <row r="50" spans="1:15" ht="28.5" customHeight="1">
      <c r="A50" s="3">
        <v>27</v>
      </c>
      <c r="B50" s="14">
        <v>104497</v>
      </c>
      <c r="C50" s="18"/>
      <c r="D50" s="17" t="s">
        <v>39</v>
      </c>
      <c r="E50" s="23"/>
      <c r="F50" s="21"/>
      <c r="G50" s="130" t="s">
        <v>226</v>
      </c>
      <c r="H50" s="130"/>
      <c r="I50" s="124" t="s">
        <v>197</v>
      </c>
      <c r="J50" s="126"/>
      <c r="K50" s="21" t="s">
        <v>14</v>
      </c>
      <c r="L50" s="119" t="s">
        <v>12</v>
      </c>
      <c r="M50" s="120"/>
      <c r="N50" s="22">
        <f>IFERROR(VLOOKUP(L50,[4]受講料!$A$1:$B$2,2,FALSE),"")</f>
        <v>5000</v>
      </c>
      <c r="O50" s="10" t="s">
        <v>16</v>
      </c>
    </row>
    <row r="51" spans="1:15" ht="28.5" customHeight="1">
      <c r="A51" s="3">
        <v>28</v>
      </c>
      <c r="B51" s="14"/>
      <c r="C51" s="18"/>
      <c r="D51" s="17" t="s">
        <v>39</v>
      </c>
      <c r="E51" s="23"/>
      <c r="F51" s="21"/>
      <c r="G51" s="130" t="s">
        <v>227</v>
      </c>
      <c r="H51" s="130"/>
      <c r="I51" s="124" t="s">
        <v>197</v>
      </c>
      <c r="J51" s="126"/>
      <c r="K51" s="21" t="s">
        <v>14</v>
      </c>
      <c r="L51" s="119" t="s">
        <v>12</v>
      </c>
      <c r="M51" s="120"/>
      <c r="N51" s="22">
        <f>IFERROR(VLOOKUP(L51,[4]受講料!$A$1:$B$2,2,FALSE),"")</f>
        <v>5000</v>
      </c>
      <c r="O51" s="10" t="s">
        <v>16</v>
      </c>
    </row>
    <row r="52" spans="1:15" ht="28.5" customHeight="1">
      <c r="A52" s="3">
        <v>29</v>
      </c>
      <c r="B52" s="14"/>
      <c r="C52" s="18"/>
      <c r="D52" s="17" t="s">
        <v>39</v>
      </c>
      <c r="E52" s="23"/>
      <c r="F52" s="21"/>
      <c r="G52" s="130" t="s">
        <v>228</v>
      </c>
      <c r="H52" s="130"/>
      <c r="I52" s="124" t="s">
        <v>197</v>
      </c>
      <c r="J52" s="126"/>
      <c r="K52" s="21" t="s">
        <v>14</v>
      </c>
      <c r="L52" s="119" t="s">
        <v>12</v>
      </c>
      <c r="M52" s="120"/>
      <c r="N52" s="22">
        <f>IFERROR(VLOOKUP(L52,[4]受講料!$A$1:$B$2,2,FALSE),"")</f>
        <v>5000</v>
      </c>
      <c r="O52" s="10" t="s">
        <v>16</v>
      </c>
    </row>
    <row r="53" spans="1:15" ht="28.5" customHeight="1">
      <c r="A53" s="3">
        <v>30</v>
      </c>
      <c r="B53" s="14">
        <v>105320</v>
      </c>
      <c r="C53" s="18"/>
      <c r="D53" s="17" t="s">
        <v>39</v>
      </c>
      <c r="E53" s="23"/>
      <c r="F53" s="21"/>
      <c r="G53" s="130" t="s">
        <v>229</v>
      </c>
      <c r="H53" s="130"/>
      <c r="I53" s="124" t="s">
        <v>197</v>
      </c>
      <c r="J53" s="126"/>
      <c r="K53" s="21" t="s">
        <v>14</v>
      </c>
      <c r="L53" s="119" t="s">
        <v>12</v>
      </c>
      <c r="M53" s="120"/>
      <c r="N53" s="22">
        <f>IFERROR(VLOOKUP(L53,[4]受講料!$A$1:$B$2,2,FALSE),"")</f>
        <v>5000</v>
      </c>
      <c r="O53" s="10" t="s">
        <v>16</v>
      </c>
    </row>
    <row r="54" spans="1:15" ht="28.5" customHeight="1">
      <c r="A54" s="3">
        <v>31</v>
      </c>
      <c r="B54" s="14">
        <v>101232</v>
      </c>
      <c r="C54" s="18" t="s">
        <v>195</v>
      </c>
      <c r="D54" s="17" t="s">
        <v>39</v>
      </c>
      <c r="E54" s="23" t="s">
        <v>230</v>
      </c>
      <c r="F54" s="21" t="s">
        <v>25</v>
      </c>
      <c r="G54" s="130" t="s">
        <v>231</v>
      </c>
      <c r="H54" s="130"/>
      <c r="I54" s="124" t="s">
        <v>197</v>
      </c>
      <c r="J54" s="126"/>
      <c r="K54" s="21" t="s">
        <v>14</v>
      </c>
      <c r="L54" s="119" t="s">
        <v>13</v>
      </c>
      <c r="M54" s="120"/>
      <c r="N54" s="22">
        <f>IFERROR(VLOOKUP(L54,[4]受講料!$A$1:$B$2,2,FALSE),"")</f>
        <v>1000</v>
      </c>
      <c r="O54" s="10" t="s">
        <v>16</v>
      </c>
    </row>
    <row r="55" spans="1:15" ht="28.5" customHeight="1">
      <c r="A55" s="3">
        <v>32</v>
      </c>
      <c r="B55" s="14"/>
      <c r="C55" s="18"/>
      <c r="D55" s="17" t="s">
        <v>39</v>
      </c>
      <c r="E55" s="23"/>
      <c r="F55" s="21"/>
      <c r="G55" s="130" t="s">
        <v>232</v>
      </c>
      <c r="H55" s="130"/>
      <c r="I55" s="124" t="s">
        <v>200</v>
      </c>
      <c r="J55" s="126"/>
      <c r="K55" s="21" t="s">
        <v>14</v>
      </c>
      <c r="L55" s="119" t="s">
        <v>12</v>
      </c>
      <c r="M55" s="120"/>
      <c r="N55" s="22">
        <f>IFERROR(VLOOKUP(L55,[4]受講料!$A$1:$B$2,2,FALSE),"")</f>
        <v>5000</v>
      </c>
      <c r="O55" s="10" t="s">
        <v>16</v>
      </c>
    </row>
    <row r="56" spans="1:15" ht="28.5" customHeight="1">
      <c r="A56" s="3">
        <v>33</v>
      </c>
      <c r="B56" s="14">
        <v>104327</v>
      </c>
      <c r="C56" s="18"/>
      <c r="D56" s="17" t="s">
        <v>39</v>
      </c>
      <c r="E56" s="23"/>
      <c r="F56" s="21"/>
      <c r="G56" s="130" t="s">
        <v>233</v>
      </c>
      <c r="H56" s="130"/>
      <c r="I56" s="124" t="s">
        <v>197</v>
      </c>
      <c r="J56" s="126"/>
      <c r="K56" s="21" t="s">
        <v>14</v>
      </c>
      <c r="L56" s="119" t="s">
        <v>12</v>
      </c>
      <c r="M56" s="120"/>
      <c r="N56" s="22">
        <f>IFERROR(VLOOKUP(L56,[4]受講料!$A$1:$B$2,2,FALSE),"")</f>
        <v>5000</v>
      </c>
      <c r="O56" s="10" t="s">
        <v>16</v>
      </c>
    </row>
    <row r="57" spans="1:15" ht="28.5" customHeight="1">
      <c r="A57" s="3">
        <v>34</v>
      </c>
      <c r="B57" s="14">
        <v>104326</v>
      </c>
      <c r="C57" s="18"/>
      <c r="D57" s="17" t="s">
        <v>39</v>
      </c>
      <c r="E57" s="23"/>
      <c r="F57" s="21"/>
      <c r="G57" s="130" t="s">
        <v>234</v>
      </c>
      <c r="H57" s="130"/>
      <c r="I57" s="124" t="s">
        <v>197</v>
      </c>
      <c r="J57" s="126"/>
      <c r="K57" s="21" t="s">
        <v>14</v>
      </c>
      <c r="L57" s="119" t="s">
        <v>12</v>
      </c>
      <c r="M57" s="120"/>
      <c r="N57" s="22">
        <f>IFERROR(VLOOKUP(L57,[4]受講料!$A$1:$B$2,2,FALSE),"")</f>
        <v>5000</v>
      </c>
      <c r="O57" s="10" t="s">
        <v>16</v>
      </c>
    </row>
    <row r="58" spans="1:15" ht="28.5" customHeight="1">
      <c r="A58" s="3"/>
      <c r="B58" s="14"/>
      <c r="C58" s="18"/>
      <c r="D58" s="17" t="s">
        <v>39</v>
      </c>
      <c r="E58" s="23"/>
      <c r="F58" s="21"/>
      <c r="G58" s="29"/>
      <c r="H58" s="30"/>
      <c r="I58" s="29"/>
      <c r="J58" s="30"/>
      <c r="K58" s="36"/>
      <c r="L58" s="31"/>
      <c r="M58" s="32"/>
      <c r="N58" s="22"/>
      <c r="O58" s="10"/>
    </row>
    <row r="59" spans="1:15" ht="28.5" customHeight="1">
      <c r="A59" s="3"/>
      <c r="B59" s="14"/>
      <c r="C59" s="18"/>
      <c r="D59" s="16" t="s">
        <v>39</v>
      </c>
      <c r="E59" s="23"/>
      <c r="F59" s="21"/>
      <c r="G59" s="29"/>
      <c r="H59" s="30"/>
      <c r="I59" s="29"/>
      <c r="J59" s="30"/>
      <c r="K59" s="36"/>
      <c r="L59" s="31"/>
      <c r="M59" s="32"/>
      <c r="N59" s="22"/>
      <c r="O59" s="10"/>
    </row>
    <row r="60" spans="1:15" ht="28.5" customHeight="1">
      <c r="K60" s="9"/>
      <c r="L60" s="118" t="s">
        <v>30</v>
      </c>
      <c r="M60" s="118"/>
      <c r="N60" s="22">
        <f>SUM(N24:N59)</f>
        <v>146000</v>
      </c>
      <c r="O60" s="10" t="s">
        <v>16</v>
      </c>
    </row>
  </sheetData>
  <mergeCells count="148">
    <mergeCell ref="G57:H57"/>
    <mergeCell ref="I57:J57"/>
    <mergeCell ref="L57:M57"/>
    <mergeCell ref="G55:H55"/>
    <mergeCell ref="I55:J55"/>
    <mergeCell ref="L55:M55"/>
    <mergeCell ref="G56:H56"/>
    <mergeCell ref="I56:J56"/>
    <mergeCell ref="L56:M56"/>
    <mergeCell ref="L53:M53"/>
    <mergeCell ref="G54:H54"/>
    <mergeCell ref="I54:J54"/>
    <mergeCell ref="L54:M54"/>
    <mergeCell ref="G51:H51"/>
    <mergeCell ref="I51:J51"/>
    <mergeCell ref="L51:M51"/>
    <mergeCell ref="G52:H52"/>
    <mergeCell ref="I52:J52"/>
    <mergeCell ref="L52:M52"/>
    <mergeCell ref="L60:M60"/>
    <mergeCell ref="G44:H44"/>
    <mergeCell ref="I44:J44"/>
    <mergeCell ref="L44:M44"/>
    <mergeCell ref="G45:H45"/>
    <mergeCell ref="I45:J45"/>
    <mergeCell ref="L45:M45"/>
    <mergeCell ref="G46:H46"/>
    <mergeCell ref="I46:J46"/>
    <mergeCell ref="L46:M46"/>
    <mergeCell ref="G49:H49"/>
    <mergeCell ref="I49:J49"/>
    <mergeCell ref="L49:M49"/>
    <mergeCell ref="G50:H50"/>
    <mergeCell ref="I50:J50"/>
    <mergeCell ref="L50:M50"/>
    <mergeCell ref="G47:H47"/>
    <mergeCell ref="I47:J47"/>
    <mergeCell ref="L47:M47"/>
    <mergeCell ref="G48:H48"/>
    <mergeCell ref="I48:J48"/>
    <mergeCell ref="L48:M48"/>
    <mergeCell ref="G53:H53"/>
    <mergeCell ref="I53:J53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9CED74D4-AE48-4148-A5F2-4B991D35C311}"/>
    <hyperlink ref="C20" r:id="rId2" xr:uid="{BABF7682-A7B1-495D-990D-88FA95BB3B42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325E-86BD-4399-8507-0D764FE345D5}">
  <sheetPr>
    <pageSetUpPr fitToPage="1"/>
  </sheetPr>
  <dimension ref="A1:O44"/>
  <sheetViews>
    <sheetView topLeftCell="A22" workbookViewId="0">
      <selection activeCell="B24" sqref="B24:N37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235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236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 t="s">
        <v>237</v>
      </c>
      <c r="F18" s="151"/>
      <c r="G18" s="151"/>
      <c r="H18" s="152"/>
      <c r="I18" s="3" t="s">
        <v>40</v>
      </c>
      <c r="J18" s="150" t="s">
        <v>237</v>
      </c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238</v>
      </c>
      <c r="D19" s="166"/>
      <c r="E19" s="166"/>
      <c r="F19" s="166"/>
      <c r="G19" s="151" t="s">
        <v>239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72" t="s">
        <v>240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130" t="s">
        <v>236</v>
      </c>
      <c r="H24" s="130"/>
      <c r="I24" s="147" t="s">
        <v>241</v>
      </c>
      <c r="J24" s="148"/>
      <c r="K24" s="21" t="s">
        <v>14</v>
      </c>
      <c r="L24" s="119" t="s">
        <v>12</v>
      </c>
      <c r="M24" s="120"/>
      <c r="N24" s="22">
        <f>IFERROR(VLOOKUP(L24,[5]受講料!$A$1:$B$2,2,FALSE),"")</f>
        <v>5000</v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130" t="s">
        <v>242</v>
      </c>
      <c r="H25" s="130"/>
      <c r="I25" s="142" t="s">
        <v>241</v>
      </c>
      <c r="J25" s="143"/>
      <c r="K25" s="21" t="s">
        <v>14</v>
      </c>
      <c r="L25" s="119" t="s">
        <v>12</v>
      </c>
      <c r="M25" s="120"/>
      <c r="N25" s="22">
        <f>IFERROR(VLOOKUP(L25,[5]受講料!$A$1:$B$2,2,FALSE),"")</f>
        <v>5000</v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130" t="s">
        <v>243</v>
      </c>
      <c r="H26" s="130"/>
      <c r="I26" s="142" t="s">
        <v>241</v>
      </c>
      <c r="J26" s="143"/>
      <c r="K26" s="21" t="s">
        <v>14</v>
      </c>
      <c r="L26" s="119" t="s">
        <v>12</v>
      </c>
      <c r="M26" s="120"/>
      <c r="N26" s="22">
        <f>IFERROR(VLOOKUP(L26,[5]受講料!$A$1:$B$2,2,FALSE),"")</f>
        <v>5000</v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130" t="s">
        <v>244</v>
      </c>
      <c r="H27" s="130"/>
      <c r="I27" s="142" t="s">
        <v>241</v>
      </c>
      <c r="J27" s="143"/>
      <c r="K27" s="21" t="s">
        <v>14</v>
      </c>
      <c r="L27" s="119" t="s">
        <v>12</v>
      </c>
      <c r="M27" s="120"/>
      <c r="N27" s="22">
        <f>IFERROR(VLOOKUP(L27,[5]受講料!$A$1:$B$2,2,FALSE),"")</f>
        <v>5000</v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130" t="s">
        <v>245</v>
      </c>
      <c r="H28" s="130"/>
      <c r="I28" s="142" t="s">
        <v>241</v>
      </c>
      <c r="J28" s="143"/>
      <c r="K28" s="21" t="s">
        <v>14</v>
      </c>
      <c r="L28" s="119" t="s">
        <v>12</v>
      </c>
      <c r="M28" s="120"/>
      <c r="N28" s="22">
        <f>IFERROR(VLOOKUP(L28,[5]受講料!$A$1:$B$2,2,FALSE),"")</f>
        <v>5000</v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130" t="s">
        <v>246</v>
      </c>
      <c r="H29" s="130"/>
      <c r="I29" s="142" t="s">
        <v>241</v>
      </c>
      <c r="J29" s="143"/>
      <c r="K29" s="21" t="s">
        <v>14</v>
      </c>
      <c r="L29" s="119" t="s">
        <v>12</v>
      </c>
      <c r="M29" s="120"/>
      <c r="N29" s="22">
        <f>IFERROR(VLOOKUP(L29,[5]受講料!$A$1:$B$2,2,FALSE),"")</f>
        <v>5000</v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130" t="s">
        <v>247</v>
      </c>
      <c r="H30" s="130"/>
      <c r="I30" s="142" t="s">
        <v>241</v>
      </c>
      <c r="J30" s="143"/>
      <c r="K30" s="21" t="s">
        <v>14</v>
      </c>
      <c r="L30" s="119" t="s">
        <v>12</v>
      </c>
      <c r="M30" s="120"/>
      <c r="N30" s="22">
        <f>IFERROR(VLOOKUP(L30,[5]受講料!$A$1:$B$2,2,FALSE),"")</f>
        <v>5000</v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130" t="s">
        <v>248</v>
      </c>
      <c r="H31" s="130"/>
      <c r="I31" s="142" t="s">
        <v>241</v>
      </c>
      <c r="J31" s="143"/>
      <c r="K31" s="21" t="s">
        <v>14</v>
      </c>
      <c r="L31" s="119" t="s">
        <v>12</v>
      </c>
      <c r="M31" s="120"/>
      <c r="N31" s="22">
        <f>IFERROR(VLOOKUP(L31,[5]受講料!$A$1:$B$2,2,FALSE),"")</f>
        <v>5000</v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130" t="s">
        <v>249</v>
      </c>
      <c r="H32" s="130"/>
      <c r="I32" s="142" t="s">
        <v>241</v>
      </c>
      <c r="J32" s="143"/>
      <c r="K32" s="21" t="s">
        <v>14</v>
      </c>
      <c r="L32" s="119" t="s">
        <v>12</v>
      </c>
      <c r="M32" s="120"/>
      <c r="N32" s="22">
        <f>IFERROR(VLOOKUP(L32,[5]受講料!$A$1:$B$2,2,FALSE),"")</f>
        <v>5000</v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 t="s">
        <v>250</v>
      </c>
      <c r="H33" s="130"/>
      <c r="I33" s="142" t="s">
        <v>241</v>
      </c>
      <c r="J33" s="143"/>
      <c r="K33" s="21" t="s">
        <v>14</v>
      </c>
      <c r="L33" s="119" t="s">
        <v>12</v>
      </c>
      <c r="M33" s="120"/>
      <c r="N33" s="22">
        <f>IFERROR(VLOOKUP(L33,[5]受講料!$A$1:$B$2,2,FALSE),"")</f>
        <v>5000</v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 t="s">
        <v>251</v>
      </c>
      <c r="H34" s="130"/>
      <c r="I34" s="142" t="s">
        <v>241</v>
      </c>
      <c r="J34" s="143"/>
      <c r="K34" s="21" t="s">
        <v>14</v>
      </c>
      <c r="L34" s="119" t="s">
        <v>12</v>
      </c>
      <c r="M34" s="120"/>
      <c r="N34" s="22">
        <f>IFERROR(VLOOKUP(L34,[5]受講料!$A$1:$B$2,2,FALSE),"")</f>
        <v>5000</v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 t="s">
        <v>252</v>
      </c>
      <c r="H35" s="130"/>
      <c r="I35" s="142" t="s">
        <v>241</v>
      </c>
      <c r="J35" s="143"/>
      <c r="K35" s="21" t="s">
        <v>14</v>
      </c>
      <c r="L35" s="119" t="s">
        <v>12</v>
      </c>
      <c r="M35" s="120"/>
      <c r="N35" s="22">
        <f>IFERROR(VLOOKUP(L35,[5]受講料!$A$1:$B$2,2,FALSE),"")</f>
        <v>5000</v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 t="s">
        <v>253</v>
      </c>
      <c r="H36" s="130"/>
      <c r="I36" s="142" t="s">
        <v>241</v>
      </c>
      <c r="J36" s="143"/>
      <c r="K36" s="21" t="s">
        <v>14</v>
      </c>
      <c r="L36" s="119" t="s">
        <v>12</v>
      </c>
      <c r="M36" s="120"/>
      <c r="N36" s="22">
        <f>IFERROR(VLOOKUP(L36,[5]受講料!$A$1:$B$2,2,FALSE),"")</f>
        <v>5000</v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 t="s">
        <v>254</v>
      </c>
      <c r="H37" s="130"/>
      <c r="I37" s="142" t="s">
        <v>241</v>
      </c>
      <c r="J37" s="143"/>
      <c r="K37" s="21" t="s">
        <v>14</v>
      </c>
      <c r="L37" s="119" t="s">
        <v>12</v>
      </c>
      <c r="M37" s="120"/>
      <c r="N37" s="22">
        <f>IFERROR(VLOOKUP(L37,[5]受講料!$A$1:$B$2,2,FALSE),"")</f>
        <v>5000</v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IFERROR(VLOOKUP(L38,[5]受講料!$A$1:$B$2,2,FALSE),"")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IFERROR(VLOOKUP(L39,[5]受講料!$A$1:$B$2,2,FALSE),"")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IFERROR(VLOOKUP(L40,[5]受講料!$A$1:$B$2,2,FALSE),"")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IFERROR(VLOOKUP(L41,[5]受講料!$A$1:$B$2,2,FALSE),"")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IFERROR(VLOOKUP(L42,[5]受講料!$A$1:$B$2,2,FALSE),"")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IFERROR(VLOOKUP(L43,[5]受講料!$A$1:$B$2,2,FALSE),"")</f>
        <v/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70000</v>
      </c>
      <c r="O44" s="10" t="s">
        <v>16</v>
      </c>
    </row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1825A6D9-1260-4ACE-A6A2-D21CF63F07E9}"/>
    <hyperlink ref="C20" r:id="rId2" xr:uid="{F3605A47-9E7E-40F3-BFC9-459B1610EB8D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7839E-EA0E-4A6B-8E25-A82FDDD5000D}">
  <sheetPr>
    <pageSetUpPr fitToPage="1"/>
  </sheetPr>
  <dimension ref="A1:O44"/>
  <sheetViews>
    <sheetView topLeftCell="A21" workbookViewId="0">
      <selection activeCell="B24" sqref="B24:N32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255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256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 t="s">
        <v>257</v>
      </c>
      <c r="F18" s="151"/>
      <c r="G18" s="151"/>
      <c r="H18" s="152"/>
      <c r="I18" s="3" t="s">
        <v>40</v>
      </c>
      <c r="J18" s="150"/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258</v>
      </c>
      <c r="D19" s="166"/>
      <c r="E19" s="166"/>
      <c r="F19" s="166"/>
      <c r="G19" s="151" t="s">
        <v>259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72" t="s">
        <v>260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/>
      <c r="C24" s="25" t="s">
        <v>62</v>
      </c>
      <c r="D24" s="16" t="s">
        <v>39</v>
      </c>
      <c r="E24" s="26" t="s">
        <v>261</v>
      </c>
      <c r="F24" s="27" t="s">
        <v>25</v>
      </c>
      <c r="G24" s="130" t="s">
        <v>256</v>
      </c>
      <c r="H24" s="130"/>
      <c r="I24" s="173" t="s">
        <v>262</v>
      </c>
      <c r="J24" s="174"/>
      <c r="K24" s="21" t="s">
        <v>14</v>
      </c>
      <c r="L24" s="119" t="s">
        <v>13</v>
      </c>
      <c r="M24" s="120"/>
      <c r="N24" s="22">
        <f>IFERROR(VLOOKUP(L24,[6]受講料!$A$1:$B$2,2,FALSE),"")</f>
        <v>1000</v>
      </c>
      <c r="O24" s="10" t="s">
        <v>16</v>
      </c>
    </row>
    <row r="25" spans="1:15" ht="28.5" customHeight="1">
      <c r="A25" s="3">
        <v>2</v>
      </c>
      <c r="B25" s="14"/>
      <c r="C25" s="19" t="s">
        <v>62</v>
      </c>
      <c r="D25" s="15" t="s">
        <v>39</v>
      </c>
      <c r="E25" s="23" t="s">
        <v>263</v>
      </c>
      <c r="F25" s="27" t="s">
        <v>25</v>
      </c>
      <c r="G25" s="130" t="s">
        <v>264</v>
      </c>
      <c r="H25" s="130"/>
      <c r="I25" s="173" t="s">
        <v>262</v>
      </c>
      <c r="J25" s="174"/>
      <c r="K25" s="21" t="s">
        <v>14</v>
      </c>
      <c r="L25" s="119" t="s">
        <v>13</v>
      </c>
      <c r="M25" s="120"/>
      <c r="N25" s="22">
        <f>IFERROR(VLOOKUP(L25,[6]受講料!$A$1:$B$2,2,FALSE),"")</f>
        <v>1000</v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130" t="s">
        <v>265</v>
      </c>
      <c r="H26" s="130"/>
      <c r="I26" s="173" t="s">
        <v>262</v>
      </c>
      <c r="J26" s="174"/>
      <c r="K26" s="21" t="s">
        <v>14</v>
      </c>
      <c r="L26" s="119" t="s">
        <v>12</v>
      </c>
      <c r="M26" s="120"/>
      <c r="N26" s="22">
        <f>IFERROR(VLOOKUP(L26,[6]受講料!$A$1:$B$2,2,FALSE),"")</f>
        <v>5000</v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130" t="s">
        <v>266</v>
      </c>
      <c r="H27" s="130"/>
      <c r="I27" s="173" t="s">
        <v>262</v>
      </c>
      <c r="J27" s="174"/>
      <c r="K27" s="21" t="s">
        <v>14</v>
      </c>
      <c r="L27" s="119" t="s">
        <v>12</v>
      </c>
      <c r="M27" s="120"/>
      <c r="N27" s="22">
        <f>IFERROR(VLOOKUP(L27,[6]受講料!$A$1:$B$2,2,FALSE),"")</f>
        <v>5000</v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130" t="s">
        <v>267</v>
      </c>
      <c r="H28" s="130"/>
      <c r="I28" s="173" t="s">
        <v>262</v>
      </c>
      <c r="J28" s="174"/>
      <c r="K28" s="21" t="s">
        <v>14</v>
      </c>
      <c r="L28" s="119" t="s">
        <v>12</v>
      </c>
      <c r="M28" s="120"/>
      <c r="N28" s="22">
        <f>IFERROR(VLOOKUP(L28,[6]受講料!$A$1:$B$2,2,FALSE),"")</f>
        <v>5000</v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130" t="s">
        <v>268</v>
      </c>
      <c r="H29" s="130"/>
      <c r="I29" s="173" t="s">
        <v>262</v>
      </c>
      <c r="J29" s="174"/>
      <c r="K29" s="21" t="s">
        <v>14</v>
      </c>
      <c r="L29" s="119" t="s">
        <v>12</v>
      </c>
      <c r="M29" s="120"/>
      <c r="N29" s="22">
        <f>IFERROR(VLOOKUP(L29,[6]受講料!$A$1:$B$2,2,FALSE),"")</f>
        <v>5000</v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130" t="s">
        <v>269</v>
      </c>
      <c r="H30" s="130"/>
      <c r="I30" s="173" t="s">
        <v>262</v>
      </c>
      <c r="J30" s="174"/>
      <c r="K30" s="21" t="s">
        <v>14</v>
      </c>
      <c r="L30" s="119" t="s">
        <v>12</v>
      </c>
      <c r="M30" s="120"/>
      <c r="N30" s="22">
        <f>IFERROR(VLOOKUP(L30,[6]受講料!$A$1:$B$2,2,FALSE),"")</f>
        <v>5000</v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130" t="s">
        <v>270</v>
      </c>
      <c r="H31" s="130"/>
      <c r="I31" s="173" t="s">
        <v>262</v>
      </c>
      <c r="J31" s="174"/>
      <c r="K31" s="21" t="s">
        <v>14</v>
      </c>
      <c r="L31" s="119" t="s">
        <v>12</v>
      </c>
      <c r="M31" s="120"/>
      <c r="N31" s="22">
        <f>IFERROR(VLOOKUP(L31,[6]受講料!$A$1:$B$2,2,FALSE),"")</f>
        <v>5000</v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130" t="s">
        <v>271</v>
      </c>
      <c r="H32" s="130"/>
      <c r="I32" s="173" t="s">
        <v>262</v>
      </c>
      <c r="J32" s="174"/>
      <c r="K32" s="21" t="s">
        <v>14</v>
      </c>
      <c r="L32" s="119" t="s">
        <v>12</v>
      </c>
      <c r="M32" s="120"/>
      <c r="N32" s="22">
        <f>IFERROR(VLOOKUP(L32,[6]受講料!$A$1:$B$2,2,FALSE),"")</f>
        <v>5000</v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/>
      <c r="H33" s="130"/>
      <c r="I33" s="173"/>
      <c r="J33" s="174"/>
      <c r="K33" s="21"/>
      <c r="L33" s="119"/>
      <c r="M33" s="120"/>
      <c r="N33" s="22" t="str">
        <f>IFERROR(VLOOKUP(L33,[6]受講料!$A$1:$B$2,2,FALSE),"")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/>
      <c r="H34" s="130"/>
      <c r="I34" s="142"/>
      <c r="J34" s="143"/>
      <c r="K34" s="21"/>
      <c r="L34" s="119"/>
      <c r="M34" s="120"/>
      <c r="N34" s="22" t="str">
        <f>IFERROR(VLOOKUP(L34,[6]受講料!$A$1:$B$2,2,FALSE),"")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/>
      <c r="H35" s="130"/>
      <c r="I35" s="142"/>
      <c r="J35" s="143"/>
      <c r="K35" s="21"/>
      <c r="L35" s="119"/>
      <c r="M35" s="120"/>
      <c r="N35" s="22" t="str">
        <f>IFERROR(VLOOKUP(L35,[6]受講料!$A$1:$B$2,2,FALSE),"")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/>
      <c r="H36" s="130"/>
      <c r="I36" s="142"/>
      <c r="J36" s="143"/>
      <c r="K36" s="21"/>
      <c r="L36" s="119"/>
      <c r="M36" s="120"/>
      <c r="N36" s="22" t="str">
        <f>IFERROR(VLOOKUP(L36,[6]受講料!$A$1:$B$2,2,FALSE),"")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/>
      <c r="H37" s="130"/>
      <c r="I37" s="142"/>
      <c r="J37" s="143"/>
      <c r="K37" s="21"/>
      <c r="L37" s="119"/>
      <c r="M37" s="120"/>
      <c r="N37" s="22" t="str">
        <f>IFERROR(VLOOKUP(L37,[6]受講料!$A$1:$B$2,2,FALSE),"")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IFERROR(VLOOKUP(L38,[6]受講料!$A$1:$B$2,2,FALSE),"")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IFERROR(VLOOKUP(L39,[6]受講料!$A$1:$B$2,2,FALSE),"")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IFERROR(VLOOKUP(L40,[6]受講料!$A$1:$B$2,2,FALSE),"")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IFERROR(VLOOKUP(L41,[6]受講料!$A$1:$B$2,2,FALSE),"")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IFERROR(VLOOKUP(L42,[6]受講料!$A$1:$B$2,2,FALSE),"")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IFERROR(VLOOKUP(L43,[6]受講料!$A$1:$B$2,2,FALSE),"")</f>
        <v/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37000</v>
      </c>
      <c r="O44" s="10" t="s">
        <v>16</v>
      </c>
    </row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C035C49F-38B7-4E24-B7C2-D93F2DF3F035}"/>
    <hyperlink ref="C20" r:id="rId2" xr:uid="{1C4DF442-B8C3-4C36-86CA-5FB78866421B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B0D7-C9F3-4A63-8CF9-798705B5A371}">
  <sheetPr>
    <pageSetUpPr fitToPage="1"/>
  </sheetPr>
  <dimension ref="A1:O44"/>
  <sheetViews>
    <sheetView topLeftCell="A18" workbookViewId="0">
      <selection activeCell="B24" sqref="B24:N31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272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273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 t="s">
        <v>274</v>
      </c>
      <c r="F18" s="151"/>
      <c r="G18" s="151"/>
      <c r="H18" s="152"/>
      <c r="I18" s="3" t="s">
        <v>40</v>
      </c>
      <c r="J18" s="150" t="s">
        <v>275</v>
      </c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276</v>
      </c>
      <c r="D19" s="166"/>
      <c r="E19" s="166"/>
      <c r="F19" s="166"/>
      <c r="G19" s="151" t="s">
        <v>277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72" t="s">
        <v>278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>
        <v>104219</v>
      </c>
      <c r="C24" s="25" t="s">
        <v>62</v>
      </c>
      <c r="D24" s="16" t="s">
        <v>39</v>
      </c>
      <c r="E24" s="26" t="s">
        <v>279</v>
      </c>
      <c r="F24" s="27" t="s">
        <v>25</v>
      </c>
      <c r="G24" s="130" t="s">
        <v>273</v>
      </c>
      <c r="H24" s="130"/>
      <c r="I24" s="147" t="s">
        <v>280</v>
      </c>
      <c r="J24" s="148"/>
      <c r="K24" s="21"/>
      <c r="L24" s="119"/>
      <c r="M24" s="120"/>
      <c r="N24" s="22">
        <v>1000</v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130" t="s">
        <v>281</v>
      </c>
      <c r="H25" s="130"/>
      <c r="I25" s="147" t="s">
        <v>280</v>
      </c>
      <c r="J25" s="148"/>
      <c r="K25" s="21"/>
      <c r="L25" s="119"/>
      <c r="M25" s="120"/>
      <c r="N25" s="22">
        <v>5000</v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130" t="s">
        <v>282</v>
      </c>
      <c r="H26" s="130"/>
      <c r="I26" s="147" t="s">
        <v>280</v>
      </c>
      <c r="J26" s="148"/>
      <c r="K26" s="21"/>
      <c r="L26" s="119"/>
      <c r="M26" s="120"/>
      <c r="N26" s="22">
        <v>5000</v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130" t="s">
        <v>283</v>
      </c>
      <c r="H27" s="130"/>
      <c r="I27" s="147" t="s">
        <v>280</v>
      </c>
      <c r="J27" s="148"/>
      <c r="K27" s="21"/>
      <c r="L27" s="119"/>
      <c r="M27" s="120"/>
      <c r="N27" s="22">
        <v>5000</v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130" t="s">
        <v>284</v>
      </c>
      <c r="H28" s="130"/>
      <c r="I28" s="147" t="s">
        <v>280</v>
      </c>
      <c r="J28" s="148"/>
      <c r="K28" s="21"/>
      <c r="L28" s="119"/>
      <c r="M28" s="120"/>
      <c r="N28" s="22">
        <v>5000</v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130" t="s">
        <v>285</v>
      </c>
      <c r="H29" s="130"/>
      <c r="I29" s="147" t="s">
        <v>280</v>
      </c>
      <c r="J29" s="148"/>
      <c r="K29" s="21"/>
      <c r="L29" s="119"/>
      <c r="M29" s="120"/>
      <c r="N29" s="22">
        <v>5000</v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130" t="s">
        <v>286</v>
      </c>
      <c r="H30" s="130"/>
      <c r="I30" s="147" t="s">
        <v>280</v>
      </c>
      <c r="J30" s="148"/>
      <c r="K30" s="21"/>
      <c r="L30" s="119"/>
      <c r="M30" s="120"/>
      <c r="N30" s="22">
        <v>5000</v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130" t="s">
        <v>287</v>
      </c>
      <c r="H31" s="130"/>
      <c r="I31" s="147" t="s">
        <v>280</v>
      </c>
      <c r="J31" s="148"/>
      <c r="K31" s="21"/>
      <c r="L31" s="119"/>
      <c r="M31" s="120"/>
      <c r="N31" s="22">
        <v>5000</v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130"/>
      <c r="H32" s="130"/>
      <c r="I32" s="142"/>
      <c r="J32" s="143"/>
      <c r="K32" s="21"/>
      <c r="L32" s="119"/>
      <c r="M32" s="120"/>
      <c r="N32" s="22" t="str">
        <f>IFERROR(VLOOKUP(L32,[7]受講料!$A$1:$B$2,2,FALSE),"")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/>
      <c r="H33" s="130"/>
      <c r="I33" s="142"/>
      <c r="J33" s="143"/>
      <c r="K33" s="21"/>
      <c r="L33" s="119"/>
      <c r="M33" s="120"/>
      <c r="N33" s="22" t="str">
        <f>IFERROR(VLOOKUP(L33,[7]受講料!$A$1:$B$2,2,FALSE),"")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/>
      <c r="H34" s="130"/>
      <c r="I34" s="142"/>
      <c r="J34" s="143"/>
      <c r="K34" s="21"/>
      <c r="L34" s="119"/>
      <c r="M34" s="120"/>
      <c r="N34" s="22" t="str">
        <f>IFERROR(VLOOKUP(L34,[7]受講料!$A$1:$B$2,2,FALSE),"")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/>
      <c r="H35" s="130"/>
      <c r="I35" s="142"/>
      <c r="J35" s="143"/>
      <c r="K35" s="21"/>
      <c r="L35" s="119"/>
      <c r="M35" s="120"/>
      <c r="N35" s="22" t="str">
        <f>IFERROR(VLOOKUP(L35,[7]受講料!$A$1:$B$2,2,FALSE),"")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/>
      <c r="H36" s="130"/>
      <c r="I36" s="142"/>
      <c r="J36" s="143"/>
      <c r="K36" s="21"/>
      <c r="L36" s="119"/>
      <c r="M36" s="120"/>
      <c r="N36" s="22" t="str">
        <f>IFERROR(VLOOKUP(L36,[7]受講料!$A$1:$B$2,2,FALSE),"")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/>
      <c r="H37" s="130"/>
      <c r="I37" s="142"/>
      <c r="J37" s="143"/>
      <c r="K37" s="21"/>
      <c r="L37" s="119"/>
      <c r="M37" s="120"/>
      <c r="N37" s="22" t="str">
        <f>IFERROR(VLOOKUP(L37,[7]受講料!$A$1:$B$2,2,FALSE),"")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IFERROR(VLOOKUP(L38,[7]受講料!$A$1:$B$2,2,FALSE),"")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IFERROR(VLOOKUP(L39,[7]受講料!$A$1:$B$2,2,FALSE),"")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IFERROR(VLOOKUP(L40,[7]受講料!$A$1:$B$2,2,FALSE),"")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IFERROR(VLOOKUP(L41,[7]受講料!$A$1:$B$2,2,FALSE),"")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IFERROR(VLOOKUP(L42,[7]受講料!$A$1:$B$2,2,FALSE),"")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IFERROR(VLOOKUP(L43,[7]受講料!$A$1:$B$2,2,FALSE),"")</f>
        <v/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36000</v>
      </c>
      <c r="O44" s="10" t="s">
        <v>16</v>
      </c>
    </row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D8506DF9-26FF-4728-934A-8B748BDDFDAF}"/>
    <hyperlink ref="C20" r:id="rId2" xr:uid="{964F36B9-5467-4458-96A3-04B33B72A3B8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83A7-D80D-4658-A54B-F12558E668A2}">
  <sheetPr>
    <pageSetUpPr fitToPage="1"/>
  </sheetPr>
  <dimension ref="A1:O44"/>
  <sheetViews>
    <sheetView topLeftCell="A14" workbookViewId="0">
      <selection activeCell="B24" sqref="B24:N30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288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289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/>
      <c r="F18" s="151"/>
      <c r="G18" s="151"/>
      <c r="H18" s="152"/>
      <c r="I18" s="3" t="s">
        <v>40</v>
      </c>
      <c r="J18" s="150"/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/>
      <c r="D19" s="166"/>
      <c r="E19" s="166"/>
      <c r="F19" s="166"/>
      <c r="G19" s="151"/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72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/>
      <c r="C24" s="25"/>
      <c r="D24" s="16"/>
      <c r="E24" s="26"/>
      <c r="F24" s="27"/>
      <c r="G24" s="175" t="s">
        <v>290</v>
      </c>
      <c r="H24" s="175"/>
      <c r="I24" s="173" t="s">
        <v>291</v>
      </c>
      <c r="J24" s="174"/>
      <c r="K24" s="21" t="s">
        <v>14</v>
      </c>
      <c r="L24" s="119" t="s">
        <v>12</v>
      </c>
      <c r="M24" s="120"/>
      <c r="N24" s="22">
        <f>IFERROR(VLOOKUP(L24,[8]受講料!$A$1:$B$2,2,FALSE),"")</f>
        <v>5000</v>
      </c>
      <c r="O24" s="10" t="s">
        <v>16</v>
      </c>
    </row>
    <row r="25" spans="1:15" ht="28.5" customHeight="1">
      <c r="A25" s="3">
        <v>2</v>
      </c>
      <c r="B25" s="14"/>
      <c r="C25" s="19"/>
      <c r="D25" s="15"/>
      <c r="E25" s="23"/>
      <c r="F25" s="27"/>
      <c r="G25" s="130" t="s">
        <v>292</v>
      </c>
      <c r="H25" s="130"/>
      <c r="I25" s="173" t="s">
        <v>291</v>
      </c>
      <c r="J25" s="174"/>
      <c r="K25" s="21" t="s">
        <v>14</v>
      </c>
      <c r="L25" s="119" t="s">
        <v>12</v>
      </c>
      <c r="M25" s="120"/>
      <c r="N25" s="22">
        <f>IFERROR(VLOOKUP(L25,[8]受講料!$A$1:$B$2,2,FALSE),"")</f>
        <v>5000</v>
      </c>
      <c r="O25" s="10" t="s">
        <v>16</v>
      </c>
    </row>
    <row r="26" spans="1:15" ht="28.5" customHeight="1">
      <c r="A26" s="3">
        <v>3</v>
      </c>
      <c r="B26" s="14"/>
      <c r="C26" s="20"/>
      <c r="D26" s="17"/>
      <c r="E26" s="23"/>
      <c r="F26" s="21"/>
      <c r="G26" s="130" t="s">
        <v>293</v>
      </c>
      <c r="H26" s="130"/>
      <c r="I26" s="173" t="s">
        <v>291</v>
      </c>
      <c r="J26" s="174"/>
      <c r="K26" s="21" t="s">
        <v>14</v>
      </c>
      <c r="L26" s="119" t="s">
        <v>12</v>
      </c>
      <c r="M26" s="120"/>
      <c r="N26" s="22">
        <f>IFERROR(VLOOKUP(L26,[8]受講料!$A$1:$B$2,2,FALSE),"")</f>
        <v>5000</v>
      </c>
      <c r="O26" s="10" t="s">
        <v>16</v>
      </c>
    </row>
    <row r="27" spans="1:15" ht="28.5" customHeight="1">
      <c r="A27" s="3">
        <v>4</v>
      </c>
      <c r="B27" s="14"/>
      <c r="C27" s="18"/>
      <c r="D27" s="17"/>
      <c r="E27" s="23"/>
      <c r="F27" s="21"/>
      <c r="G27" s="130" t="s">
        <v>294</v>
      </c>
      <c r="H27" s="130"/>
      <c r="I27" s="173" t="s">
        <v>291</v>
      </c>
      <c r="J27" s="174"/>
      <c r="K27" s="21" t="s">
        <v>14</v>
      </c>
      <c r="L27" s="119" t="s">
        <v>12</v>
      </c>
      <c r="M27" s="120"/>
      <c r="N27" s="22">
        <f>IFERROR(VLOOKUP(L27,[8]受講料!$A$1:$B$2,2,FALSE),"")</f>
        <v>5000</v>
      </c>
      <c r="O27" s="10" t="s">
        <v>16</v>
      </c>
    </row>
    <row r="28" spans="1:15" ht="28.5" customHeight="1">
      <c r="A28" s="3">
        <v>5</v>
      </c>
      <c r="B28" s="14"/>
      <c r="C28" s="18"/>
      <c r="D28" s="17"/>
      <c r="E28" s="23"/>
      <c r="F28" s="21"/>
      <c r="G28" s="130" t="s">
        <v>295</v>
      </c>
      <c r="H28" s="130"/>
      <c r="I28" s="173" t="s">
        <v>291</v>
      </c>
      <c r="J28" s="174"/>
      <c r="K28" s="21" t="s">
        <v>14</v>
      </c>
      <c r="L28" s="119" t="s">
        <v>12</v>
      </c>
      <c r="M28" s="120"/>
      <c r="N28" s="22">
        <f>IFERROR(VLOOKUP(L28,[8]受講料!$A$1:$B$2,2,FALSE),"")</f>
        <v>5000</v>
      </c>
      <c r="O28" s="10" t="s">
        <v>16</v>
      </c>
    </row>
    <row r="29" spans="1:15" ht="28.5" customHeight="1">
      <c r="A29" s="3">
        <v>6</v>
      </c>
      <c r="B29" s="14"/>
      <c r="C29" s="18"/>
      <c r="D29" s="17"/>
      <c r="E29" s="23"/>
      <c r="F29" s="21"/>
      <c r="G29" s="130" t="s">
        <v>296</v>
      </c>
      <c r="H29" s="130"/>
      <c r="I29" s="173" t="s">
        <v>291</v>
      </c>
      <c r="J29" s="174"/>
      <c r="K29" s="21" t="s">
        <v>14</v>
      </c>
      <c r="L29" s="119" t="s">
        <v>12</v>
      </c>
      <c r="M29" s="120"/>
      <c r="N29" s="22">
        <f>IFERROR(VLOOKUP(L29,[8]受講料!$A$1:$B$2,2,FALSE),"")</f>
        <v>5000</v>
      </c>
      <c r="O29" s="10" t="s">
        <v>16</v>
      </c>
    </row>
    <row r="30" spans="1:15" ht="28.5" customHeight="1">
      <c r="A30" s="3">
        <v>7</v>
      </c>
      <c r="B30" s="14"/>
      <c r="C30" s="18"/>
      <c r="D30" s="17"/>
      <c r="E30" s="23"/>
      <c r="F30" s="21"/>
      <c r="G30" s="130" t="s">
        <v>297</v>
      </c>
      <c r="H30" s="130"/>
      <c r="I30" s="173" t="s">
        <v>291</v>
      </c>
      <c r="J30" s="174"/>
      <c r="K30" s="21" t="s">
        <v>14</v>
      </c>
      <c r="L30" s="119" t="s">
        <v>12</v>
      </c>
      <c r="M30" s="120"/>
      <c r="N30" s="22">
        <f>IFERROR(VLOOKUP(L30,[8]受講料!$A$1:$B$2,2,FALSE),"")</f>
        <v>5000</v>
      </c>
      <c r="O30" s="10" t="s">
        <v>16</v>
      </c>
    </row>
    <row r="31" spans="1:15" ht="28.5" customHeight="1">
      <c r="A31" s="3">
        <v>8</v>
      </c>
      <c r="B31" s="14"/>
      <c r="C31" s="18"/>
      <c r="D31" s="17"/>
      <c r="E31" s="23"/>
      <c r="F31" s="21"/>
      <c r="G31" s="130"/>
      <c r="H31" s="130"/>
      <c r="I31" s="173"/>
      <c r="J31" s="174"/>
      <c r="K31" s="21"/>
      <c r="L31" s="119"/>
      <c r="M31" s="120"/>
      <c r="N31" s="22"/>
      <c r="O31" s="10" t="s">
        <v>16</v>
      </c>
    </row>
    <row r="32" spans="1:15" ht="28.5" customHeight="1">
      <c r="A32" s="3">
        <v>9</v>
      </c>
      <c r="B32" s="14"/>
      <c r="C32" s="18"/>
      <c r="D32" s="17"/>
      <c r="E32" s="23"/>
      <c r="F32" s="21"/>
      <c r="G32" s="130"/>
      <c r="H32" s="130"/>
      <c r="I32" s="173"/>
      <c r="J32" s="174"/>
      <c r="K32" s="21"/>
      <c r="L32" s="119"/>
      <c r="M32" s="120"/>
      <c r="N32" s="22"/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/>
      <c r="H33" s="130"/>
      <c r="I33" s="173"/>
      <c r="J33" s="174"/>
      <c r="K33" s="21"/>
      <c r="L33" s="119"/>
      <c r="M33" s="120"/>
      <c r="N33" s="22" t="str">
        <f>IFERROR(VLOOKUP(L33,[8]受講料!$A$1:$B$2,2,FALSE),"")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/>
      <c r="H34" s="130"/>
      <c r="I34" s="142"/>
      <c r="J34" s="143"/>
      <c r="K34" s="21"/>
      <c r="L34" s="119"/>
      <c r="M34" s="120"/>
      <c r="N34" s="22" t="str">
        <f>IFERROR(VLOOKUP(L34,[8]受講料!$A$1:$B$2,2,FALSE),"")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/>
      <c r="H35" s="130"/>
      <c r="I35" s="142"/>
      <c r="J35" s="143"/>
      <c r="K35" s="21"/>
      <c r="L35" s="119"/>
      <c r="M35" s="120"/>
      <c r="N35" s="22" t="str">
        <f>IFERROR(VLOOKUP(L35,[8]受講料!$A$1:$B$2,2,FALSE),"")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/>
      <c r="H36" s="130"/>
      <c r="I36" s="142"/>
      <c r="J36" s="143"/>
      <c r="K36" s="21"/>
      <c r="L36" s="119"/>
      <c r="M36" s="120"/>
      <c r="N36" s="22" t="str">
        <f>IFERROR(VLOOKUP(L36,[8]受講料!$A$1:$B$2,2,FALSE),"")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/>
      <c r="H37" s="130"/>
      <c r="I37" s="142"/>
      <c r="J37" s="143"/>
      <c r="K37" s="21"/>
      <c r="L37" s="119"/>
      <c r="M37" s="120"/>
      <c r="N37" s="22" t="str">
        <f>IFERROR(VLOOKUP(L37,[8]受講料!$A$1:$B$2,2,FALSE),"")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IFERROR(VLOOKUP(L38,[8]受講料!$A$1:$B$2,2,FALSE),"")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IFERROR(VLOOKUP(L39,[8]受講料!$A$1:$B$2,2,FALSE),"")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IFERROR(VLOOKUP(L40,[8]受講料!$A$1:$B$2,2,FALSE),"")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IFERROR(VLOOKUP(L41,[8]受講料!$A$1:$B$2,2,FALSE),"")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IFERROR(VLOOKUP(L42,[8]受講料!$A$1:$B$2,2,FALSE),"")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IFERROR(VLOOKUP(L43,[8]受講料!$A$1:$B$2,2,FALSE),"")</f>
        <v/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35000</v>
      </c>
      <c r="O44" s="10" t="s">
        <v>16</v>
      </c>
    </row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5E55F3F0-F4C2-4056-B3FD-C86552E32D59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E8056-EC28-4F35-9869-06B793B066A5}">
  <sheetPr>
    <pageSetUpPr fitToPage="1"/>
  </sheetPr>
  <dimension ref="A1:O44"/>
  <sheetViews>
    <sheetView topLeftCell="A16" workbookViewId="0">
      <selection activeCell="B24" sqref="B24:N29"/>
    </sheetView>
  </sheetViews>
  <sheetFormatPr defaultColWidth="8.83203125" defaultRowHeight="28.5" customHeight="1"/>
  <cols>
    <col min="1" max="1" width="5" customWidth="1"/>
    <col min="2" max="2" width="16.33203125" customWidth="1"/>
    <col min="3" max="3" width="5.58203125" customWidth="1"/>
    <col min="4" max="4" width="2.082031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08203125" customWidth="1"/>
    <col min="16" max="16" width="4.5820312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354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355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 t="s">
        <v>356</v>
      </c>
      <c r="F18" s="151"/>
      <c r="G18" s="151"/>
      <c r="H18" s="152"/>
      <c r="I18" s="3" t="s">
        <v>40</v>
      </c>
      <c r="J18" s="150" t="s">
        <v>357</v>
      </c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358</v>
      </c>
      <c r="D19" s="166"/>
      <c r="E19" s="166"/>
      <c r="F19" s="166"/>
      <c r="G19" s="151" t="s">
        <v>359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15" t="s">
        <v>360</v>
      </c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2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130" t="s">
        <v>355</v>
      </c>
      <c r="H24" s="130"/>
      <c r="I24" s="170" t="s">
        <v>361</v>
      </c>
      <c r="J24" s="171"/>
      <c r="K24" s="21" t="s">
        <v>14</v>
      </c>
      <c r="L24" s="119" t="s">
        <v>12</v>
      </c>
      <c r="M24" s="120"/>
      <c r="N24" s="22">
        <f>IFERROR(VLOOKUP(L24,[9]受講料!$A$1:$B$2,2,FALSE),"")</f>
        <v>5000</v>
      </c>
      <c r="O24" s="10" t="s">
        <v>16</v>
      </c>
    </row>
    <row r="25" spans="1:15" ht="28.5" customHeight="1">
      <c r="A25" s="3">
        <v>2</v>
      </c>
      <c r="B25" s="14">
        <v>104079</v>
      </c>
      <c r="C25" s="19" t="s">
        <v>455</v>
      </c>
      <c r="D25" s="15" t="s">
        <v>39</v>
      </c>
      <c r="E25" s="23" t="s">
        <v>459</v>
      </c>
      <c r="F25" s="21" t="s">
        <v>454</v>
      </c>
      <c r="G25" s="130" t="s">
        <v>362</v>
      </c>
      <c r="H25" s="130"/>
      <c r="I25" s="170" t="s">
        <v>361</v>
      </c>
      <c r="J25" s="171"/>
      <c r="K25" s="21" t="s">
        <v>14</v>
      </c>
      <c r="L25" s="119" t="s">
        <v>13</v>
      </c>
      <c r="M25" s="120"/>
      <c r="N25" s="22">
        <f>IFERROR(VLOOKUP(L25,[9]受講料!$A$1:$B$2,2,FALSE),"")</f>
        <v>1000</v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130" t="s">
        <v>363</v>
      </c>
      <c r="H26" s="130"/>
      <c r="I26" s="170" t="s">
        <v>361</v>
      </c>
      <c r="J26" s="171"/>
      <c r="K26" s="21" t="s">
        <v>14</v>
      </c>
      <c r="L26" s="119" t="s">
        <v>12</v>
      </c>
      <c r="M26" s="120"/>
      <c r="N26" s="22">
        <f>IFERROR(VLOOKUP(L26,[9]受講料!$A$1:$B$2,2,FALSE),"")</f>
        <v>5000</v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130" t="s">
        <v>364</v>
      </c>
      <c r="H27" s="130"/>
      <c r="I27" s="170" t="s">
        <v>361</v>
      </c>
      <c r="J27" s="171"/>
      <c r="K27" s="21" t="s">
        <v>14</v>
      </c>
      <c r="L27" s="119" t="s">
        <v>12</v>
      </c>
      <c r="M27" s="120"/>
      <c r="N27" s="22">
        <f>IFERROR(VLOOKUP(L27,[9]受講料!$A$1:$B$2,2,FALSE),"")</f>
        <v>5000</v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130" t="s">
        <v>365</v>
      </c>
      <c r="H28" s="130"/>
      <c r="I28" s="170" t="s">
        <v>361</v>
      </c>
      <c r="J28" s="171"/>
      <c r="K28" s="21" t="s">
        <v>14</v>
      </c>
      <c r="L28" s="119" t="s">
        <v>12</v>
      </c>
      <c r="M28" s="120"/>
      <c r="N28" s="22">
        <f>IFERROR(VLOOKUP(L28,[9]受講料!$A$1:$B$2,2,FALSE),"")</f>
        <v>5000</v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130" t="s">
        <v>366</v>
      </c>
      <c r="H29" s="130"/>
      <c r="I29" s="170" t="s">
        <v>361</v>
      </c>
      <c r="J29" s="171"/>
      <c r="K29" s="21" t="s">
        <v>14</v>
      </c>
      <c r="L29" s="119" t="s">
        <v>12</v>
      </c>
      <c r="M29" s="120"/>
      <c r="N29" s="22">
        <f>IFERROR(VLOOKUP(L29,[9]受講料!$A$1:$B$2,2,FALSE),"")</f>
        <v>5000</v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130"/>
      <c r="H30" s="130"/>
      <c r="I30" s="142"/>
      <c r="J30" s="143"/>
      <c r="K30" s="21"/>
      <c r="L30" s="119"/>
      <c r="M30" s="120"/>
      <c r="N30" s="22" t="str">
        <f>IFERROR(VLOOKUP(L30,[9]受講料!$A$1:$B$2,2,FALSE),"")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130"/>
      <c r="H31" s="130"/>
      <c r="I31" s="142"/>
      <c r="J31" s="143"/>
      <c r="K31" s="21"/>
      <c r="L31" s="119"/>
      <c r="M31" s="120"/>
      <c r="N31" s="22" t="str">
        <f>IFERROR(VLOOKUP(L31,[9]受講料!$A$1:$B$2,2,FALSE),"")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130"/>
      <c r="H32" s="130"/>
      <c r="I32" s="142"/>
      <c r="J32" s="143"/>
      <c r="K32" s="21"/>
      <c r="L32" s="119"/>
      <c r="M32" s="120"/>
      <c r="N32" s="22" t="str">
        <f>IFERROR(VLOOKUP(L32,[9]受講料!$A$1:$B$2,2,FALSE),"")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/>
      <c r="H33" s="130"/>
      <c r="I33" s="142"/>
      <c r="J33" s="143"/>
      <c r="K33" s="21"/>
      <c r="L33" s="119"/>
      <c r="M33" s="120"/>
      <c r="N33" s="22" t="str">
        <f>IFERROR(VLOOKUP(L33,[9]受講料!$A$1:$B$2,2,FALSE),"")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/>
      <c r="H34" s="130"/>
      <c r="I34" s="142"/>
      <c r="J34" s="143"/>
      <c r="K34" s="21"/>
      <c r="L34" s="119"/>
      <c r="M34" s="120"/>
      <c r="N34" s="22" t="str">
        <f>IFERROR(VLOOKUP(L34,[9]受講料!$A$1:$B$2,2,FALSE),"")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/>
      <c r="H35" s="130"/>
      <c r="I35" s="142"/>
      <c r="J35" s="143"/>
      <c r="K35" s="21"/>
      <c r="L35" s="119"/>
      <c r="M35" s="120"/>
      <c r="N35" s="22" t="str">
        <f>IFERROR(VLOOKUP(L35,[9]受講料!$A$1:$B$2,2,FALSE),"")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/>
      <c r="H36" s="130"/>
      <c r="I36" s="142"/>
      <c r="J36" s="143"/>
      <c r="K36" s="21"/>
      <c r="L36" s="119"/>
      <c r="M36" s="120"/>
      <c r="N36" s="22" t="str">
        <f>IFERROR(VLOOKUP(L36,[9]受講料!$A$1:$B$2,2,FALSE),"")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/>
      <c r="H37" s="130"/>
      <c r="I37" s="142"/>
      <c r="J37" s="143"/>
      <c r="K37" s="21"/>
      <c r="L37" s="119"/>
      <c r="M37" s="120"/>
      <c r="N37" s="22" t="str">
        <f>IFERROR(VLOOKUP(L37,[9]受講料!$A$1:$B$2,2,FALSE),"")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IFERROR(VLOOKUP(L38,[9]受講料!$A$1:$B$2,2,FALSE),"")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IFERROR(VLOOKUP(L39,[9]受講料!$A$1:$B$2,2,FALSE),"")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IFERROR(VLOOKUP(L40,[9]受講料!$A$1:$B$2,2,FALSE),"")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IFERROR(VLOOKUP(L41,[9]受講料!$A$1:$B$2,2,FALSE),"")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IFERROR(VLOOKUP(L42,[9]受講料!$A$1:$B$2,2,FALSE),"")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IFERROR(VLOOKUP(L43,[9]受講料!$A$1:$B$2,2,FALSE),"")</f>
        <v/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26000</v>
      </c>
      <c r="O44" s="10" t="s">
        <v>16</v>
      </c>
    </row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3F9B296E-3177-45E9-AC67-FCDB09469ADD}"/>
    <hyperlink ref="C20" r:id="rId2" xr:uid="{461F40BD-B1AC-4A10-A650-0F569ACD1421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D1F0-BE4E-45D9-8301-90CAD90AF4D3}">
  <sheetPr>
    <pageSetUpPr fitToPage="1"/>
  </sheetPr>
  <dimension ref="A1:O1000"/>
  <sheetViews>
    <sheetView topLeftCell="A15" workbookViewId="0">
      <selection activeCell="B24" sqref="B24:N28"/>
    </sheetView>
  </sheetViews>
  <sheetFormatPr defaultColWidth="12.58203125" defaultRowHeight="15" customHeight="1"/>
  <cols>
    <col min="1" max="1" width="5" style="37" customWidth="1"/>
    <col min="2" max="2" width="16.33203125" style="37" customWidth="1"/>
    <col min="3" max="3" width="5.75" style="37" customWidth="1"/>
    <col min="4" max="4" width="2.25" style="37" customWidth="1"/>
    <col min="5" max="5" width="8.33203125" style="37" customWidth="1"/>
    <col min="6" max="6" width="13.33203125" style="37" customWidth="1"/>
    <col min="7" max="7" width="10" style="37" customWidth="1"/>
    <col min="8" max="8" width="8.83203125" style="37" customWidth="1"/>
    <col min="9" max="9" width="8" style="37" customWidth="1"/>
    <col min="10" max="10" width="12.33203125" style="37" customWidth="1"/>
    <col min="11" max="11" width="8.75" style="37" customWidth="1"/>
    <col min="12" max="13" width="9.08203125" style="37" customWidth="1"/>
    <col min="14" max="14" width="6.58203125" style="37" customWidth="1"/>
    <col min="15" max="15" width="4.25" style="37" customWidth="1"/>
    <col min="16" max="26" width="14.33203125" style="37" customWidth="1"/>
    <col min="27" max="16384" width="12.58203125" style="37"/>
  </cols>
  <sheetData>
    <row r="1" spans="1:15" ht="28.5" customHeight="1">
      <c r="A1" s="176" t="s">
        <v>298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28.5" customHeight="1">
      <c r="A2" s="178"/>
      <c r="B2" s="177"/>
      <c r="C2" s="179"/>
      <c r="D2" s="177"/>
      <c r="E2" s="177"/>
      <c r="F2" s="177"/>
      <c r="G2" s="177"/>
      <c r="H2" s="38"/>
      <c r="I2" s="38"/>
      <c r="J2" s="38"/>
      <c r="K2" s="38"/>
      <c r="L2" s="38"/>
      <c r="M2" s="38"/>
      <c r="N2" s="38"/>
      <c r="O2" s="38"/>
    </row>
    <row r="3" spans="1:15" ht="28.5" customHeight="1">
      <c r="A3" s="180" t="s">
        <v>299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39"/>
      <c r="N3" s="40"/>
      <c r="O3" s="40"/>
    </row>
    <row r="4" spans="1:15" ht="28.5" customHeight="1">
      <c r="A4" s="181" t="s">
        <v>300</v>
      </c>
      <c r="B4" s="182"/>
      <c r="C4" s="183" t="s">
        <v>301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2"/>
    </row>
    <row r="5" spans="1:15" ht="28.5" customHeight="1">
      <c r="A5" s="181" t="s">
        <v>302</v>
      </c>
      <c r="B5" s="182"/>
      <c r="C5" s="183" t="s">
        <v>303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2"/>
    </row>
    <row r="6" spans="1:15" ht="28.5" customHeight="1">
      <c r="A6" s="185" t="s">
        <v>304</v>
      </c>
      <c r="B6" s="182"/>
      <c r="C6" s="181" t="s">
        <v>305</v>
      </c>
      <c r="D6" s="182"/>
      <c r="E6" s="196" t="s">
        <v>306</v>
      </c>
      <c r="F6" s="184"/>
      <c r="G6" s="184"/>
      <c r="H6" s="182"/>
      <c r="I6" s="41" t="s">
        <v>307</v>
      </c>
      <c r="J6" s="196" t="s">
        <v>308</v>
      </c>
      <c r="K6" s="184"/>
      <c r="L6" s="184"/>
      <c r="M6" s="184"/>
      <c r="N6" s="184"/>
      <c r="O6" s="182"/>
    </row>
    <row r="7" spans="1:15" ht="28.5" customHeight="1">
      <c r="A7" s="185" t="s">
        <v>309</v>
      </c>
      <c r="B7" s="182"/>
      <c r="C7" s="186" t="s">
        <v>310</v>
      </c>
      <c r="D7" s="184"/>
      <c r="E7" s="187" t="s">
        <v>311</v>
      </c>
      <c r="F7" s="184"/>
      <c r="G7" s="184"/>
      <c r="H7" s="182"/>
      <c r="I7" s="188" t="s">
        <v>312</v>
      </c>
      <c r="J7" s="190" t="s">
        <v>313</v>
      </c>
      <c r="K7" s="191"/>
      <c r="L7" s="191"/>
      <c r="M7" s="191"/>
      <c r="N7" s="191"/>
      <c r="O7" s="192"/>
    </row>
    <row r="8" spans="1:15" ht="28.5" customHeight="1">
      <c r="A8" s="185" t="s">
        <v>314</v>
      </c>
      <c r="B8" s="182"/>
      <c r="C8" s="186" t="s">
        <v>310</v>
      </c>
      <c r="D8" s="184"/>
      <c r="E8" s="187" t="s">
        <v>315</v>
      </c>
      <c r="F8" s="184"/>
      <c r="G8" s="184"/>
      <c r="H8" s="182"/>
      <c r="I8" s="189"/>
      <c r="J8" s="193"/>
      <c r="K8" s="194"/>
      <c r="L8" s="194"/>
      <c r="M8" s="194"/>
      <c r="N8" s="194"/>
      <c r="O8" s="195"/>
    </row>
    <row r="9" spans="1:15" ht="28.5" customHeight="1">
      <c r="A9" s="199" t="s">
        <v>316</v>
      </c>
      <c r="B9" s="182"/>
      <c r="C9" s="200" t="s">
        <v>317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2"/>
    </row>
    <row r="10" spans="1:15" ht="10.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ht="21.75" customHeight="1">
      <c r="A11" s="42"/>
      <c r="B11" s="42" t="s">
        <v>318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ht="21.75" customHeight="1">
      <c r="A12" s="42"/>
      <c r="B12" s="42" t="s">
        <v>319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21.75" customHeight="1">
      <c r="A13" s="42"/>
      <c r="B13" s="42" t="s">
        <v>320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ht="21.75" customHeight="1">
      <c r="A14" s="42"/>
      <c r="B14" s="43" t="s">
        <v>321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2"/>
      <c r="O14" s="42"/>
    </row>
    <row r="15" spans="1:15" ht="10.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ht="28.5" customHeight="1">
      <c r="A16" s="180" t="s">
        <v>322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39"/>
      <c r="N16" s="40"/>
      <c r="O16" s="40"/>
    </row>
    <row r="17" spans="1:15" ht="28.5" customHeight="1">
      <c r="A17" s="199" t="s">
        <v>323</v>
      </c>
      <c r="B17" s="182"/>
      <c r="C17" s="185" t="s">
        <v>324</v>
      </c>
      <c r="D17" s="184"/>
      <c r="E17" s="184"/>
      <c r="F17" s="184"/>
      <c r="G17" s="184"/>
      <c r="H17" s="182"/>
      <c r="I17" s="185" t="s">
        <v>325</v>
      </c>
      <c r="J17" s="182"/>
      <c r="K17" s="196" t="s">
        <v>326</v>
      </c>
      <c r="L17" s="184"/>
      <c r="M17" s="184"/>
      <c r="N17" s="184"/>
      <c r="O17" s="182"/>
    </row>
    <row r="18" spans="1:15" ht="28.5" customHeight="1">
      <c r="A18" s="181" t="s">
        <v>327</v>
      </c>
      <c r="B18" s="182"/>
      <c r="C18" s="181" t="s">
        <v>305</v>
      </c>
      <c r="D18" s="182"/>
      <c r="E18" s="183" t="s">
        <v>328</v>
      </c>
      <c r="F18" s="184"/>
      <c r="G18" s="184"/>
      <c r="H18" s="182"/>
      <c r="I18" s="41" t="s">
        <v>307</v>
      </c>
      <c r="J18" s="183" t="s">
        <v>329</v>
      </c>
      <c r="K18" s="184"/>
      <c r="L18" s="184"/>
      <c r="M18" s="184"/>
      <c r="N18" s="184"/>
      <c r="O18" s="182"/>
    </row>
    <row r="19" spans="1:15" ht="28.5" customHeight="1">
      <c r="A19" s="181" t="s">
        <v>330</v>
      </c>
      <c r="B19" s="182"/>
      <c r="C19" s="197" t="s">
        <v>331</v>
      </c>
      <c r="D19" s="184"/>
      <c r="E19" s="184"/>
      <c r="F19" s="184"/>
      <c r="G19" s="198"/>
      <c r="H19" s="184"/>
      <c r="I19" s="184"/>
      <c r="J19" s="184"/>
      <c r="K19" s="184"/>
      <c r="L19" s="184"/>
      <c r="M19" s="184"/>
      <c r="N19" s="184"/>
      <c r="O19" s="182"/>
    </row>
    <row r="20" spans="1:15" ht="28.5" customHeight="1">
      <c r="A20" s="181" t="s">
        <v>332</v>
      </c>
      <c r="B20" s="182"/>
      <c r="C20" s="201" t="s">
        <v>333</v>
      </c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2"/>
    </row>
    <row r="21" spans="1:15" ht="9.75" customHeight="1"/>
    <row r="22" spans="1:15" ht="21" customHeight="1">
      <c r="A22" s="202"/>
      <c r="B22" s="44" t="s">
        <v>334</v>
      </c>
      <c r="C22" s="203" t="s">
        <v>335</v>
      </c>
      <c r="D22" s="191"/>
      <c r="E22" s="192"/>
      <c r="F22" s="188" t="s">
        <v>336</v>
      </c>
      <c r="G22" s="204" t="s">
        <v>337</v>
      </c>
      <c r="H22" s="192"/>
      <c r="I22" s="204" t="s">
        <v>338</v>
      </c>
      <c r="J22" s="192"/>
      <c r="K22" s="188" t="s">
        <v>339</v>
      </c>
      <c r="L22" s="181" t="s">
        <v>340</v>
      </c>
      <c r="M22" s="184"/>
      <c r="N22" s="184"/>
      <c r="O22" s="182"/>
    </row>
    <row r="23" spans="1:15" ht="21" customHeight="1">
      <c r="A23" s="193"/>
      <c r="B23" s="45" t="s">
        <v>18</v>
      </c>
      <c r="C23" s="194"/>
      <c r="D23" s="194"/>
      <c r="E23" s="195"/>
      <c r="F23" s="189"/>
      <c r="G23" s="193"/>
      <c r="H23" s="195"/>
      <c r="I23" s="193"/>
      <c r="J23" s="195"/>
      <c r="K23" s="189"/>
      <c r="L23" s="181" t="s">
        <v>341</v>
      </c>
      <c r="M23" s="182"/>
      <c r="N23" s="181" t="s">
        <v>342</v>
      </c>
      <c r="O23" s="182"/>
    </row>
    <row r="24" spans="1:15" ht="28.5" customHeight="1">
      <c r="A24" s="41">
        <v>1</v>
      </c>
      <c r="B24" s="51">
        <v>104654</v>
      </c>
      <c r="C24" s="47"/>
      <c r="D24" s="48" t="s">
        <v>343</v>
      </c>
      <c r="E24" s="49"/>
      <c r="F24" s="46" t="s">
        <v>344</v>
      </c>
      <c r="G24" s="205" t="s">
        <v>326</v>
      </c>
      <c r="H24" s="182"/>
      <c r="I24" s="183" t="s">
        <v>345</v>
      </c>
      <c r="J24" s="206"/>
      <c r="K24" s="51" t="s">
        <v>346</v>
      </c>
      <c r="L24" s="207" t="s">
        <v>347</v>
      </c>
      <c r="M24" s="182"/>
      <c r="N24" s="52">
        <f>IFERROR(VLOOKUP(L24,[10]受講料!$A$1:$B$2,2,FALSE),"")</f>
        <v>5000</v>
      </c>
      <c r="O24" s="53" t="s">
        <v>348</v>
      </c>
    </row>
    <row r="25" spans="1:15" ht="28.5" customHeight="1">
      <c r="A25" s="41">
        <v>2</v>
      </c>
      <c r="B25" s="51">
        <v>104617</v>
      </c>
      <c r="C25" s="54"/>
      <c r="D25" s="55" t="s">
        <v>343</v>
      </c>
      <c r="E25" s="56"/>
      <c r="F25" s="51" t="s">
        <v>344</v>
      </c>
      <c r="G25" s="205" t="s">
        <v>349</v>
      </c>
      <c r="H25" s="182"/>
      <c r="I25" s="183" t="s">
        <v>345</v>
      </c>
      <c r="J25" s="206"/>
      <c r="K25" s="51" t="s">
        <v>346</v>
      </c>
      <c r="L25" s="207" t="s">
        <v>347</v>
      </c>
      <c r="M25" s="182"/>
      <c r="N25" s="52">
        <f>IFERROR(VLOOKUP(L25,[10]受講料!$A$1:$B$2,2,FALSE),"")</f>
        <v>5000</v>
      </c>
      <c r="O25" s="53" t="s">
        <v>348</v>
      </c>
    </row>
    <row r="26" spans="1:15" ht="28.5" customHeight="1">
      <c r="A26" s="41">
        <v>3</v>
      </c>
      <c r="B26" s="51"/>
      <c r="C26" s="57"/>
      <c r="D26" s="58" t="s">
        <v>343</v>
      </c>
      <c r="E26" s="56"/>
      <c r="F26" s="51" t="s">
        <v>344</v>
      </c>
      <c r="G26" s="205" t="s">
        <v>350</v>
      </c>
      <c r="H26" s="182"/>
      <c r="I26" s="183" t="s">
        <v>345</v>
      </c>
      <c r="J26" s="206"/>
      <c r="K26" s="51" t="s">
        <v>346</v>
      </c>
      <c r="L26" s="207" t="s">
        <v>347</v>
      </c>
      <c r="M26" s="182"/>
      <c r="N26" s="52">
        <f>IFERROR(VLOOKUP(L26,[10]受講料!$A$1:$B$2,2,FALSE),"")</f>
        <v>5000</v>
      </c>
      <c r="O26" s="53" t="s">
        <v>348</v>
      </c>
    </row>
    <row r="27" spans="1:15" ht="28.5" customHeight="1">
      <c r="A27" s="41">
        <v>4</v>
      </c>
      <c r="B27" s="51"/>
      <c r="C27" s="50"/>
      <c r="D27" s="58" t="s">
        <v>343</v>
      </c>
      <c r="E27" s="56"/>
      <c r="F27" s="51" t="s">
        <v>344</v>
      </c>
      <c r="G27" s="205" t="s">
        <v>351</v>
      </c>
      <c r="H27" s="182"/>
      <c r="I27" s="183" t="s">
        <v>345</v>
      </c>
      <c r="J27" s="206"/>
      <c r="K27" s="51" t="s">
        <v>346</v>
      </c>
      <c r="L27" s="207" t="s">
        <v>347</v>
      </c>
      <c r="M27" s="182"/>
      <c r="N27" s="52">
        <f>IFERROR(VLOOKUP(L27,[10]受講料!$A$1:$B$2,2,FALSE),"")</f>
        <v>5000</v>
      </c>
      <c r="O27" s="53" t="s">
        <v>348</v>
      </c>
    </row>
    <row r="28" spans="1:15" ht="28.5" customHeight="1">
      <c r="A28" s="41">
        <v>5</v>
      </c>
      <c r="B28" s="51"/>
      <c r="C28" s="50"/>
      <c r="D28" s="58" t="s">
        <v>343</v>
      </c>
      <c r="E28" s="56"/>
      <c r="F28" s="51" t="s">
        <v>344</v>
      </c>
      <c r="G28" s="205" t="s">
        <v>352</v>
      </c>
      <c r="H28" s="182"/>
      <c r="I28" s="183" t="s">
        <v>345</v>
      </c>
      <c r="J28" s="206"/>
      <c r="K28" s="51" t="s">
        <v>346</v>
      </c>
      <c r="L28" s="207" t="s">
        <v>347</v>
      </c>
      <c r="M28" s="182"/>
      <c r="N28" s="52">
        <f>IFERROR(VLOOKUP(L28,[10]受講料!$A$1:$B$2,2,FALSE),"")</f>
        <v>5000</v>
      </c>
      <c r="O28" s="53" t="s">
        <v>348</v>
      </c>
    </row>
    <row r="29" spans="1:15" ht="28.5" customHeight="1">
      <c r="A29" s="41">
        <v>6</v>
      </c>
      <c r="B29" s="51"/>
      <c r="C29" s="50"/>
      <c r="D29" s="58" t="s">
        <v>343</v>
      </c>
      <c r="E29" s="56"/>
      <c r="F29" s="51"/>
      <c r="G29" s="205"/>
      <c r="H29" s="182"/>
      <c r="I29" s="205"/>
      <c r="J29" s="182"/>
      <c r="K29" s="51"/>
      <c r="L29" s="207"/>
      <c r="M29" s="182"/>
      <c r="N29" s="52" t="str">
        <f>IFERROR(VLOOKUP(L29,[10]受講料!$A$1:$B$2,2,FALSE),"")</f>
        <v/>
      </c>
      <c r="O29" s="53" t="s">
        <v>348</v>
      </c>
    </row>
    <row r="30" spans="1:15" ht="28.5" customHeight="1">
      <c r="A30" s="41">
        <v>7</v>
      </c>
      <c r="B30" s="51"/>
      <c r="C30" s="50"/>
      <c r="D30" s="58" t="s">
        <v>343</v>
      </c>
      <c r="E30" s="56"/>
      <c r="F30" s="51"/>
      <c r="G30" s="205"/>
      <c r="H30" s="182"/>
      <c r="I30" s="205"/>
      <c r="J30" s="182"/>
      <c r="K30" s="51"/>
      <c r="L30" s="207"/>
      <c r="M30" s="182"/>
      <c r="N30" s="52" t="str">
        <f>IFERROR(VLOOKUP(L30,[10]受講料!$A$1:$B$2,2,FALSE),"")</f>
        <v/>
      </c>
      <c r="O30" s="53" t="s">
        <v>348</v>
      </c>
    </row>
    <row r="31" spans="1:15" ht="28.5" customHeight="1">
      <c r="A31" s="41">
        <v>8</v>
      </c>
      <c r="B31" s="51"/>
      <c r="C31" s="50"/>
      <c r="D31" s="58" t="s">
        <v>343</v>
      </c>
      <c r="E31" s="56"/>
      <c r="F31" s="51"/>
      <c r="G31" s="205"/>
      <c r="H31" s="182"/>
      <c r="I31" s="205"/>
      <c r="J31" s="182"/>
      <c r="K31" s="51"/>
      <c r="L31" s="207"/>
      <c r="M31" s="182"/>
      <c r="N31" s="52" t="str">
        <f>IFERROR(VLOOKUP(L31,[10]受講料!$A$1:$B$2,2,FALSE),"")</f>
        <v/>
      </c>
      <c r="O31" s="53" t="s">
        <v>348</v>
      </c>
    </row>
    <row r="32" spans="1:15" ht="28.5" customHeight="1">
      <c r="A32" s="41">
        <v>9</v>
      </c>
      <c r="B32" s="51"/>
      <c r="C32" s="50"/>
      <c r="D32" s="58" t="s">
        <v>343</v>
      </c>
      <c r="E32" s="56"/>
      <c r="F32" s="51"/>
      <c r="G32" s="205"/>
      <c r="H32" s="182"/>
      <c r="I32" s="205"/>
      <c r="J32" s="182"/>
      <c r="K32" s="51"/>
      <c r="L32" s="207"/>
      <c r="M32" s="182"/>
      <c r="N32" s="52" t="str">
        <f>IFERROR(VLOOKUP(L32,[10]受講料!$A$1:$B$2,2,FALSE),"")</f>
        <v/>
      </c>
      <c r="O32" s="53" t="s">
        <v>348</v>
      </c>
    </row>
    <row r="33" spans="1:15" ht="28.5" customHeight="1">
      <c r="A33" s="41">
        <v>10</v>
      </c>
      <c r="B33" s="51"/>
      <c r="C33" s="50"/>
      <c r="D33" s="58" t="s">
        <v>343</v>
      </c>
      <c r="E33" s="56"/>
      <c r="F33" s="51"/>
      <c r="G33" s="205"/>
      <c r="H33" s="182"/>
      <c r="I33" s="205"/>
      <c r="J33" s="182"/>
      <c r="K33" s="51"/>
      <c r="L33" s="207"/>
      <c r="M33" s="182"/>
      <c r="N33" s="52" t="str">
        <f>IFERROR(VLOOKUP(L33,[10]受講料!$A$1:$B$2,2,FALSE),"")</f>
        <v/>
      </c>
      <c r="O33" s="53" t="s">
        <v>348</v>
      </c>
    </row>
    <row r="34" spans="1:15" ht="28.5" customHeight="1">
      <c r="A34" s="41">
        <v>11</v>
      </c>
      <c r="B34" s="51"/>
      <c r="C34" s="50"/>
      <c r="D34" s="58" t="s">
        <v>343</v>
      </c>
      <c r="E34" s="56"/>
      <c r="F34" s="51"/>
      <c r="G34" s="205"/>
      <c r="H34" s="182"/>
      <c r="I34" s="205"/>
      <c r="J34" s="182"/>
      <c r="K34" s="51"/>
      <c r="L34" s="207"/>
      <c r="M34" s="182"/>
      <c r="N34" s="52" t="str">
        <f>IFERROR(VLOOKUP(L34,[10]受講料!$A$1:$B$2,2,FALSE),"")</f>
        <v/>
      </c>
      <c r="O34" s="53" t="s">
        <v>348</v>
      </c>
    </row>
    <row r="35" spans="1:15" ht="28.5" customHeight="1">
      <c r="A35" s="41">
        <v>12</v>
      </c>
      <c r="B35" s="51"/>
      <c r="C35" s="50"/>
      <c r="D35" s="58" t="s">
        <v>343</v>
      </c>
      <c r="E35" s="56"/>
      <c r="F35" s="51"/>
      <c r="G35" s="205"/>
      <c r="H35" s="182"/>
      <c r="I35" s="205"/>
      <c r="J35" s="182"/>
      <c r="K35" s="51"/>
      <c r="L35" s="207"/>
      <c r="M35" s="182"/>
      <c r="N35" s="52" t="str">
        <f>IFERROR(VLOOKUP(L35,[10]受講料!$A$1:$B$2,2,FALSE),"")</f>
        <v/>
      </c>
      <c r="O35" s="53" t="s">
        <v>348</v>
      </c>
    </row>
    <row r="36" spans="1:15" ht="28.5" customHeight="1">
      <c r="A36" s="41">
        <v>13</v>
      </c>
      <c r="B36" s="51"/>
      <c r="C36" s="50"/>
      <c r="D36" s="58" t="s">
        <v>343</v>
      </c>
      <c r="E36" s="56"/>
      <c r="F36" s="51"/>
      <c r="G36" s="205"/>
      <c r="H36" s="182"/>
      <c r="I36" s="205"/>
      <c r="J36" s="182"/>
      <c r="K36" s="51"/>
      <c r="L36" s="207"/>
      <c r="M36" s="182"/>
      <c r="N36" s="52" t="str">
        <f>IFERROR(VLOOKUP(L36,[10]受講料!$A$1:$B$2,2,FALSE),"")</f>
        <v/>
      </c>
      <c r="O36" s="53" t="s">
        <v>348</v>
      </c>
    </row>
    <row r="37" spans="1:15" ht="28.5" customHeight="1">
      <c r="A37" s="41">
        <v>14</v>
      </c>
      <c r="B37" s="51"/>
      <c r="C37" s="50"/>
      <c r="D37" s="58" t="s">
        <v>343</v>
      </c>
      <c r="E37" s="56"/>
      <c r="F37" s="51"/>
      <c r="G37" s="205"/>
      <c r="H37" s="182"/>
      <c r="I37" s="205"/>
      <c r="J37" s="182"/>
      <c r="K37" s="51"/>
      <c r="L37" s="207"/>
      <c r="M37" s="182"/>
      <c r="N37" s="52" t="str">
        <f>IFERROR(VLOOKUP(L37,[10]受講料!$A$1:$B$2,2,FALSE),"")</f>
        <v/>
      </c>
      <c r="O37" s="53" t="s">
        <v>348</v>
      </c>
    </row>
    <row r="38" spans="1:15" ht="28.5" customHeight="1">
      <c r="A38" s="41">
        <v>15</v>
      </c>
      <c r="B38" s="51"/>
      <c r="C38" s="50"/>
      <c r="D38" s="58" t="s">
        <v>343</v>
      </c>
      <c r="E38" s="56"/>
      <c r="F38" s="51"/>
      <c r="G38" s="205"/>
      <c r="H38" s="182"/>
      <c r="I38" s="205"/>
      <c r="J38" s="182"/>
      <c r="K38" s="51"/>
      <c r="L38" s="207"/>
      <c r="M38" s="182"/>
      <c r="N38" s="52" t="str">
        <f>IFERROR(VLOOKUP(L38,[10]受講料!$A$1:$B$2,2,FALSE),"")</f>
        <v/>
      </c>
      <c r="O38" s="53" t="s">
        <v>348</v>
      </c>
    </row>
    <row r="39" spans="1:15" ht="28.5" customHeight="1">
      <c r="A39" s="41">
        <v>16</v>
      </c>
      <c r="B39" s="51"/>
      <c r="C39" s="50"/>
      <c r="D39" s="58" t="s">
        <v>343</v>
      </c>
      <c r="E39" s="56"/>
      <c r="F39" s="51"/>
      <c r="G39" s="205"/>
      <c r="H39" s="182"/>
      <c r="I39" s="205"/>
      <c r="J39" s="182"/>
      <c r="K39" s="51"/>
      <c r="L39" s="207"/>
      <c r="M39" s="182"/>
      <c r="N39" s="52" t="str">
        <f>IFERROR(VLOOKUP(L39,[10]受講料!$A$1:$B$2,2,FALSE),"")</f>
        <v/>
      </c>
      <c r="O39" s="53" t="s">
        <v>348</v>
      </c>
    </row>
    <row r="40" spans="1:15" ht="28.5" customHeight="1">
      <c r="A40" s="41">
        <v>17</v>
      </c>
      <c r="B40" s="51"/>
      <c r="C40" s="50"/>
      <c r="D40" s="58" t="s">
        <v>343</v>
      </c>
      <c r="E40" s="56"/>
      <c r="F40" s="51"/>
      <c r="G40" s="205"/>
      <c r="H40" s="182"/>
      <c r="I40" s="205"/>
      <c r="J40" s="182"/>
      <c r="K40" s="51"/>
      <c r="L40" s="207"/>
      <c r="M40" s="182"/>
      <c r="N40" s="52" t="str">
        <f>IFERROR(VLOOKUP(L40,[10]受講料!$A$1:$B$2,2,FALSE),"")</f>
        <v/>
      </c>
      <c r="O40" s="53" t="s">
        <v>348</v>
      </c>
    </row>
    <row r="41" spans="1:15" ht="28.5" customHeight="1">
      <c r="A41" s="41">
        <v>18</v>
      </c>
      <c r="B41" s="51"/>
      <c r="C41" s="50"/>
      <c r="D41" s="58" t="s">
        <v>343</v>
      </c>
      <c r="E41" s="56"/>
      <c r="F41" s="51"/>
      <c r="G41" s="205"/>
      <c r="H41" s="182"/>
      <c r="I41" s="205"/>
      <c r="J41" s="182"/>
      <c r="K41" s="51"/>
      <c r="L41" s="207"/>
      <c r="M41" s="182"/>
      <c r="N41" s="52" t="str">
        <f>IFERROR(VLOOKUP(L41,[10]受講料!$A$1:$B$2,2,FALSE),"")</f>
        <v/>
      </c>
      <c r="O41" s="53" t="s">
        <v>348</v>
      </c>
    </row>
    <row r="42" spans="1:15" ht="28.5" customHeight="1">
      <c r="A42" s="41">
        <v>19</v>
      </c>
      <c r="B42" s="51"/>
      <c r="C42" s="50"/>
      <c r="D42" s="58" t="s">
        <v>343</v>
      </c>
      <c r="E42" s="56"/>
      <c r="F42" s="51"/>
      <c r="G42" s="205"/>
      <c r="H42" s="182"/>
      <c r="I42" s="205"/>
      <c r="J42" s="182"/>
      <c r="K42" s="51"/>
      <c r="L42" s="207"/>
      <c r="M42" s="182"/>
      <c r="N42" s="52" t="str">
        <f>IFERROR(VLOOKUP(L42,[10]受講料!$A$1:$B$2,2,FALSE),"")</f>
        <v/>
      </c>
      <c r="O42" s="53" t="s">
        <v>348</v>
      </c>
    </row>
    <row r="43" spans="1:15" ht="28.5" customHeight="1">
      <c r="A43" s="41">
        <v>20</v>
      </c>
      <c r="B43" s="51"/>
      <c r="C43" s="50"/>
      <c r="D43" s="48" t="s">
        <v>343</v>
      </c>
      <c r="E43" s="56"/>
      <c r="F43" s="51"/>
      <c r="G43" s="205"/>
      <c r="H43" s="182"/>
      <c r="I43" s="205"/>
      <c r="J43" s="182"/>
      <c r="K43" s="51"/>
      <c r="L43" s="207"/>
      <c r="M43" s="182"/>
      <c r="N43" s="52" t="str">
        <f>IFERROR(VLOOKUP(L43,[10]受講料!$A$1:$B$2,2,FALSE),"")</f>
        <v/>
      </c>
      <c r="O43" s="53" t="s">
        <v>348</v>
      </c>
    </row>
    <row r="44" spans="1:15" ht="28.5" customHeight="1">
      <c r="K44" s="59"/>
      <c r="L44" s="181" t="s">
        <v>353</v>
      </c>
      <c r="M44" s="182"/>
      <c r="N44" s="52">
        <f>SUM(N24:N43)</f>
        <v>25000</v>
      </c>
      <c r="O44" s="53" t="s">
        <v>348</v>
      </c>
    </row>
    <row r="45" spans="1:15" ht="28.5" customHeight="1"/>
    <row r="46" spans="1:15" ht="28.5" customHeight="1"/>
    <row r="47" spans="1:15" ht="28.5" customHeight="1"/>
    <row r="48" spans="1:15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DA116AF2-D6C9-461E-8F8D-22FD63985D7B}"/>
  </hyperlinks>
  <pageMargins left="0.51181102362204722" right="0.51181102362204722" top="0.55118110236220474" bottom="0.55118110236220474" header="0" footer="0"/>
  <pageSetup paperSize="9" fitToHeight="0" orientation="portrait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40E0-98C2-4349-A253-58DE543D0597}">
  <sheetPr>
    <pageSetUpPr fitToPage="1"/>
  </sheetPr>
  <dimension ref="A1:O44"/>
  <sheetViews>
    <sheetView topLeftCell="A14" workbookViewId="0">
      <selection activeCell="B24" sqref="B24:N26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367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368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>
        <v>8030416172</v>
      </c>
      <c r="F18" s="151"/>
      <c r="G18" s="151"/>
      <c r="H18" s="152"/>
      <c r="I18" s="3" t="s">
        <v>40</v>
      </c>
      <c r="J18" s="150">
        <v>762404686</v>
      </c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22" t="s">
        <v>369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23"/>
    </row>
    <row r="20" spans="1:15" s="2" customFormat="1" ht="28.5" customHeight="1">
      <c r="A20" s="122" t="s">
        <v>36</v>
      </c>
      <c r="B20" s="138"/>
      <c r="C20" s="172" t="s">
        <v>370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130" t="s">
        <v>368</v>
      </c>
      <c r="H24" s="130"/>
      <c r="I24" s="147" t="s">
        <v>371</v>
      </c>
      <c r="J24" s="148"/>
      <c r="K24" s="21" t="s">
        <v>14</v>
      </c>
      <c r="L24" s="119" t="s">
        <v>12</v>
      </c>
      <c r="M24" s="120"/>
      <c r="N24" s="22">
        <f>IFERROR(VLOOKUP(L24,[11]受講料!$A$1:$B$2,2,FALSE),"")</f>
        <v>5000</v>
      </c>
      <c r="O24" s="10" t="s">
        <v>16</v>
      </c>
    </row>
    <row r="25" spans="1:15" ht="28.5" customHeight="1">
      <c r="A25" s="3">
        <v>2</v>
      </c>
      <c r="B25" s="14"/>
      <c r="C25" s="19" t="s">
        <v>372</v>
      </c>
      <c r="D25" s="15" t="s">
        <v>39</v>
      </c>
      <c r="E25" s="23" t="s">
        <v>373</v>
      </c>
      <c r="F25" s="21" t="s">
        <v>25</v>
      </c>
      <c r="G25" s="130" t="s">
        <v>374</v>
      </c>
      <c r="H25" s="130"/>
      <c r="I25" s="147" t="s">
        <v>371</v>
      </c>
      <c r="J25" s="148"/>
      <c r="K25" s="21" t="s">
        <v>14</v>
      </c>
      <c r="L25" s="119" t="s">
        <v>13</v>
      </c>
      <c r="M25" s="120"/>
      <c r="N25" s="22">
        <f>IFERROR(VLOOKUP(L25,[11]受講料!$A$1:$B$2,2,FALSE),"")</f>
        <v>1000</v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130" t="s">
        <v>375</v>
      </c>
      <c r="H26" s="130"/>
      <c r="I26" s="147" t="s">
        <v>371</v>
      </c>
      <c r="J26" s="148"/>
      <c r="K26" s="21" t="s">
        <v>14</v>
      </c>
      <c r="L26" s="119" t="s">
        <v>12</v>
      </c>
      <c r="M26" s="120"/>
      <c r="N26" s="22">
        <f>IFERROR(VLOOKUP(L26,[11]受講料!$A$1:$B$2,2,FALSE),"")</f>
        <v>5000</v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130"/>
      <c r="H27" s="130"/>
      <c r="I27" s="142"/>
      <c r="J27" s="143"/>
      <c r="K27" s="21"/>
      <c r="L27" s="119"/>
      <c r="M27" s="120"/>
      <c r="N27" s="22" t="str">
        <f>IFERROR(VLOOKUP(L27,[11]受講料!$A$1:$B$2,2,FALSE),"")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130"/>
      <c r="H28" s="130"/>
      <c r="I28" s="142"/>
      <c r="J28" s="143"/>
      <c r="K28" s="21"/>
      <c r="L28" s="119"/>
      <c r="M28" s="120"/>
      <c r="N28" s="22" t="str">
        <f>IFERROR(VLOOKUP(L28,[11]受講料!$A$1:$B$2,2,FALSE),"")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130"/>
      <c r="H29" s="130"/>
      <c r="I29" s="142"/>
      <c r="J29" s="143"/>
      <c r="K29" s="21"/>
      <c r="L29" s="119"/>
      <c r="M29" s="120"/>
      <c r="N29" s="22" t="str">
        <f>IFERROR(VLOOKUP(L29,[11]受講料!$A$1:$B$2,2,FALSE),"")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130"/>
      <c r="H30" s="130"/>
      <c r="I30" s="142"/>
      <c r="J30" s="143"/>
      <c r="K30" s="21"/>
      <c r="L30" s="119"/>
      <c r="M30" s="120"/>
      <c r="N30" s="22" t="str">
        <f>IFERROR(VLOOKUP(L30,[11]受講料!$A$1:$B$2,2,FALSE),"")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130"/>
      <c r="H31" s="130"/>
      <c r="I31" s="142"/>
      <c r="J31" s="143"/>
      <c r="K31" s="21"/>
      <c r="L31" s="119"/>
      <c r="M31" s="120"/>
      <c r="N31" s="22" t="str">
        <f>IFERROR(VLOOKUP(L31,[11]受講料!$A$1:$B$2,2,FALSE),"")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130"/>
      <c r="H32" s="130"/>
      <c r="I32" s="142"/>
      <c r="J32" s="143"/>
      <c r="K32" s="21"/>
      <c r="L32" s="119"/>
      <c r="M32" s="120"/>
      <c r="N32" s="22" t="str">
        <f>IFERROR(VLOOKUP(L32,[11]受講料!$A$1:$B$2,2,FALSE),"")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/>
      <c r="H33" s="130"/>
      <c r="I33" s="142"/>
      <c r="J33" s="143"/>
      <c r="K33" s="21"/>
      <c r="L33" s="119"/>
      <c r="M33" s="120"/>
      <c r="N33" s="22" t="str">
        <f>IFERROR(VLOOKUP(L33,[11]受講料!$A$1:$B$2,2,FALSE),"")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/>
      <c r="H34" s="130"/>
      <c r="I34" s="142"/>
      <c r="J34" s="143"/>
      <c r="K34" s="21"/>
      <c r="L34" s="119"/>
      <c r="M34" s="120"/>
      <c r="N34" s="22" t="str">
        <f>IFERROR(VLOOKUP(L34,[11]受講料!$A$1:$B$2,2,FALSE),"")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/>
      <c r="H35" s="130"/>
      <c r="I35" s="142"/>
      <c r="J35" s="143"/>
      <c r="K35" s="21"/>
      <c r="L35" s="119"/>
      <c r="M35" s="120"/>
      <c r="N35" s="22" t="str">
        <f>IFERROR(VLOOKUP(L35,[11]受講料!$A$1:$B$2,2,FALSE),"")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/>
      <c r="H36" s="130"/>
      <c r="I36" s="142"/>
      <c r="J36" s="143"/>
      <c r="K36" s="21"/>
      <c r="L36" s="119"/>
      <c r="M36" s="120"/>
      <c r="N36" s="22" t="str">
        <f>IFERROR(VLOOKUP(L36,[11]受講料!$A$1:$B$2,2,FALSE),"")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/>
      <c r="H37" s="130"/>
      <c r="I37" s="142"/>
      <c r="J37" s="143"/>
      <c r="K37" s="21"/>
      <c r="L37" s="119"/>
      <c r="M37" s="120"/>
      <c r="N37" s="22" t="str">
        <f>IFERROR(VLOOKUP(L37,[11]受講料!$A$1:$B$2,2,FALSE),"")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IFERROR(VLOOKUP(L38,[11]受講料!$A$1:$B$2,2,FALSE),"")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IFERROR(VLOOKUP(L39,[11]受講料!$A$1:$B$2,2,FALSE),"")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IFERROR(VLOOKUP(L40,[11]受講料!$A$1:$B$2,2,FALSE),"")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IFERROR(VLOOKUP(L41,[11]受講料!$A$1:$B$2,2,FALSE),"")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IFERROR(VLOOKUP(L42,[11]受講料!$A$1:$B$2,2,FALSE),"")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IFERROR(VLOOKUP(L43,[11]受講料!$A$1:$B$2,2,FALSE),"")</f>
        <v/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11000</v>
      </c>
      <c r="O44" s="10" t="s">
        <v>16</v>
      </c>
    </row>
  </sheetData>
  <mergeCells count="105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99780D50-3FBF-4DC4-9E34-1C6246669447}"/>
    <hyperlink ref="C20" r:id="rId2" xr:uid="{05AFB470-55F5-4E1D-8D9B-24F0440E4B93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80E6-5882-4C46-8E7B-FD71DC5247B2}">
  <sheetPr>
    <pageSetUpPr fitToPage="1"/>
  </sheetPr>
  <dimension ref="A1:O44"/>
  <sheetViews>
    <sheetView topLeftCell="A14" workbookViewId="0">
      <selection activeCell="B24" sqref="B24:N26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376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377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 t="s">
        <v>378</v>
      </c>
      <c r="F18" s="151"/>
      <c r="G18" s="151"/>
      <c r="H18" s="152"/>
      <c r="I18" s="3" t="s">
        <v>40</v>
      </c>
      <c r="J18" s="150" t="s">
        <v>379</v>
      </c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380</v>
      </c>
      <c r="D19" s="166"/>
      <c r="E19" s="166"/>
      <c r="F19" s="166"/>
      <c r="G19" s="151" t="s">
        <v>381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72" t="s">
        <v>382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130" t="s">
        <v>383</v>
      </c>
      <c r="H24" s="130"/>
      <c r="I24" s="208" t="s">
        <v>461</v>
      </c>
      <c r="J24" s="209"/>
      <c r="K24" s="21" t="s">
        <v>14</v>
      </c>
      <c r="L24" s="119" t="s">
        <v>12</v>
      </c>
      <c r="M24" s="120"/>
      <c r="N24" s="22">
        <f>IFERROR(VLOOKUP(L24,[12]受講料!$A$1:$B$2,2,FALSE),"")</f>
        <v>5000</v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130" t="s">
        <v>384</v>
      </c>
      <c r="H25" s="130"/>
      <c r="I25" s="208" t="s">
        <v>461</v>
      </c>
      <c r="J25" s="209"/>
      <c r="K25" s="21" t="s">
        <v>14</v>
      </c>
      <c r="L25" s="119" t="s">
        <v>12</v>
      </c>
      <c r="M25" s="120"/>
      <c r="N25" s="22">
        <f>IFERROR(VLOOKUP(L25,[12]受講料!$A$1:$B$2,2,FALSE),"")</f>
        <v>5000</v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130" t="s">
        <v>385</v>
      </c>
      <c r="H26" s="130"/>
      <c r="I26" s="208" t="s">
        <v>461</v>
      </c>
      <c r="J26" s="209"/>
      <c r="K26" s="21" t="s">
        <v>14</v>
      </c>
      <c r="L26" s="119" t="s">
        <v>12</v>
      </c>
      <c r="M26" s="120"/>
      <c r="N26" s="22">
        <f>IFERROR(VLOOKUP(L26,[12]受講料!$A$1:$B$2,2,FALSE),"")</f>
        <v>5000</v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130"/>
      <c r="H27" s="130"/>
      <c r="I27" s="142"/>
      <c r="J27" s="143"/>
      <c r="K27" s="21"/>
      <c r="L27" s="119"/>
      <c r="M27" s="120"/>
      <c r="N27" s="22" t="str">
        <f>IFERROR(VLOOKUP(L27,[12]受講料!$A$1:$B$2,2,FALSE),"")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130"/>
      <c r="H28" s="130"/>
      <c r="I28" s="142"/>
      <c r="J28" s="143"/>
      <c r="K28" s="21"/>
      <c r="L28" s="119"/>
      <c r="M28" s="120"/>
      <c r="N28" s="22" t="str">
        <f>IFERROR(VLOOKUP(L28,[12]受講料!$A$1:$B$2,2,FALSE),"")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130"/>
      <c r="H29" s="130"/>
      <c r="I29" s="142"/>
      <c r="J29" s="143"/>
      <c r="K29" s="21"/>
      <c r="L29" s="119"/>
      <c r="M29" s="120"/>
      <c r="N29" s="22" t="str">
        <f>IFERROR(VLOOKUP(L29,[12]受講料!$A$1:$B$2,2,FALSE),"")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130"/>
      <c r="H30" s="130"/>
      <c r="I30" s="142"/>
      <c r="J30" s="143"/>
      <c r="K30" s="21"/>
      <c r="L30" s="119"/>
      <c r="M30" s="120"/>
      <c r="N30" s="22" t="str">
        <f>IFERROR(VLOOKUP(L30,[12]受講料!$A$1:$B$2,2,FALSE),"")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130"/>
      <c r="H31" s="130"/>
      <c r="I31" s="142"/>
      <c r="J31" s="143"/>
      <c r="K31" s="21"/>
      <c r="L31" s="119"/>
      <c r="M31" s="120"/>
      <c r="N31" s="22" t="str">
        <f>IFERROR(VLOOKUP(L31,[12]受講料!$A$1:$B$2,2,FALSE),"")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130"/>
      <c r="H32" s="130"/>
      <c r="I32" s="142"/>
      <c r="J32" s="143"/>
      <c r="K32" s="21"/>
      <c r="L32" s="119"/>
      <c r="M32" s="120"/>
      <c r="N32" s="22" t="str">
        <f>IFERROR(VLOOKUP(L32,[12]受講料!$A$1:$B$2,2,FALSE),"")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/>
      <c r="H33" s="130"/>
      <c r="I33" s="142"/>
      <c r="J33" s="143"/>
      <c r="K33" s="21"/>
      <c r="L33" s="119"/>
      <c r="M33" s="120"/>
      <c r="N33" s="22" t="str">
        <f>IFERROR(VLOOKUP(L33,[12]受講料!$A$1:$B$2,2,FALSE),"")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/>
      <c r="H34" s="130"/>
      <c r="I34" s="142"/>
      <c r="J34" s="143"/>
      <c r="K34" s="21"/>
      <c r="L34" s="119"/>
      <c r="M34" s="120"/>
      <c r="N34" s="22" t="str">
        <f>IFERROR(VLOOKUP(L34,[12]受講料!$A$1:$B$2,2,FALSE),"")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/>
      <c r="H35" s="130"/>
      <c r="I35" s="142"/>
      <c r="J35" s="143"/>
      <c r="K35" s="21"/>
      <c r="L35" s="119"/>
      <c r="M35" s="120"/>
      <c r="N35" s="22" t="str">
        <f>IFERROR(VLOOKUP(L35,[12]受講料!$A$1:$B$2,2,FALSE),"")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/>
      <c r="H36" s="130"/>
      <c r="I36" s="142"/>
      <c r="J36" s="143"/>
      <c r="K36" s="21"/>
      <c r="L36" s="119"/>
      <c r="M36" s="120"/>
      <c r="N36" s="22" t="str">
        <f>IFERROR(VLOOKUP(L36,[12]受講料!$A$1:$B$2,2,FALSE),"")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/>
      <c r="H37" s="130"/>
      <c r="I37" s="142"/>
      <c r="J37" s="143"/>
      <c r="K37" s="21"/>
      <c r="L37" s="119"/>
      <c r="M37" s="120"/>
      <c r="N37" s="22" t="str">
        <f>IFERROR(VLOOKUP(L37,[12]受講料!$A$1:$B$2,2,FALSE),"")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IFERROR(VLOOKUP(L38,[12]受講料!$A$1:$B$2,2,FALSE),"")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IFERROR(VLOOKUP(L39,[12]受講料!$A$1:$B$2,2,FALSE),"")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IFERROR(VLOOKUP(L40,[12]受講料!$A$1:$B$2,2,FALSE),"")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IFERROR(VLOOKUP(L41,[12]受講料!$A$1:$B$2,2,FALSE),"")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IFERROR(VLOOKUP(L42,[12]受講料!$A$1:$B$2,2,FALSE),"")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IFERROR(VLOOKUP(L43,[12]受講料!$A$1:$B$2,2,FALSE),"")</f>
        <v/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15000</v>
      </c>
      <c r="O44" s="10" t="s">
        <v>16</v>
      </c>
    </row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5C37989B-D070-4C55-AB7D-FDE6A26119C3}"/>
    <hyperlink ref="C20" r:id="rId2" xr:uid="{B52065E6-8599-445B-94F3-DF6E45FCD1E6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4302F-5442-4173-A9B2-1081DA9EDCEF}">
  <sheetPr>
    <pageSetUpPr fitToPage="1"/>
  </sheetPr>
  <dimension ref="A1:O44"/>
  <sheetViews>
    <sheetView topLeftCell="A16" workbookViewId="0">
      <selection activeCell="B24" sqref="B24:N25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386</v>
      </c>
      <c r="F6" s="116"/>
      <c r="G6" s="116"/>
      <c r="H6" s="117"/>
      <c r="I6" s="3" t="s">
        <v>40</v>
      </c>
      <c r="J6" s="127" t="s">
        <v>387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388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389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 t="s">
        <v>386</v>
      </c>
      <c r="F18" s="151"/>
      <c r="G18" s="151"/>
      <c r="H18" s="152"/>
      <c r="I18" s="3" t="s">
        <v>40</v>
      </c>
      <c r="J18" s="150" t="s">
        <v>387</v>
      </c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390</v>
      </c>
      <c r="D19" s="166"/>
      <c r="E19" s="166"/>
      <c r="F19" s="166"/>
      <c r="G19" s="151" t="s">
        <v>391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72" t="s">
        <v>392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/>
      <c r="C24" s="25" t="s">
        <v>62</v>
      </c>
      <c r="D24" s="16" t="s">
        <v>39</v>
      </c>
      <c r="E24" s="26" t="s">
        <v>393</v>
      </c>
      <c r="F24" s="24" t="s">
        <v>22</v>
      </c>
      <c r="G24" s="175" t="s">
        <v>451</v>
      </c>
      <c r="H24" s="175"/>
      <c r="I24" s="147" t="s">
        <v>453</v>
      </c>
      <c r="J24" s="148"/>
      <c r="K24" s="21" t="s">
        <v>14</v>
      </c>
      <c r="L24" s="119" t="s">
        <v>13</v>
      </c>
      <c r="M24" s="120"/>
      <c r="N24" s="22">
        <f>IFERROR(VLOOKUP(L24,[13]受講料!$A$1:$B$2,2,FALSE),"")</f>
        <v>1000</v>
      </c>
      <c r="O24" s="10" t="s">
        <v>16</v>
      </c>
    </row>
    <row r="25" spans="1:15" ht="28.5" customHeight="1">
      <c r="A25" s="3">
        <v>2</v>
      </c>
      <c r="B25" s="14"/>
      <c r="C25" s="19" t="s">
        <v>62</v>
      </c>
      <c r="D25" s="15" t="s">
        <v>39</v>
      </c>
      <c r="E25" s="23" t="s">
        <v>394</v>
      </c>
      <c r="F25" s="24" t="s">
        <v>25</v>
      </c>
      <c r="G25" s="175" t="s">
        <v>452</v>
      </c>
      <c r="H25" s="175"/>
      <c r="I25" s="147" t="s">
        <v>453</v>
      </c>
      <c r="J25" s="148"/>
      <c r="K25" s="21" t="s">
        <v>14</v>
      </c>
      <c r="L25" s="119" t="s">
        <v>13</v>
      </c>
      <c r="M25" s="120"/>
      <c r="N25" s="22">
        <f>IFERROR(VLOOKUP(L25,[13]受講料!$A$1:$B$2,2,FALSE),"")</f>
        <v>1000</v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130"/>
      <c r="H26" s="130"/>
      <c r="I26" s="142"/>
      <c r="J26" s="143"/>
      <c r="K26" s="21"/>
      <c r="L26" s="119"/>
      <c r="M26" s="120"/>
      <c r="N26" s="22" t="str">
        <f>IFERROR(VLOOKUP(L26,[13]受講料!$A$1:$B$2,2,FALSE),"")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130"/>
      <c r="H27" s="130"/>
      <c r="I27" s="142"/>
      <c r="J27" s="143"/>
      <c r="K27" s="21"/>
      <c r="L27" s="119"/>
      <c r="M27" s="120"/>
      <c r="N27" s="22" t="str">
        <f>IFERROR(VLOOKUP(L27,[13]受講料!$A$1:$B$2,2,FALSE),"")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130"/>
      <c r="H28" s="130"/>
      <c r="I28" s="142"/>
      <c r="J28" s="143"/>
      <c r="K28" s="21"/>
      <c r="L28" s="119"/>
      <c r="M28" s="120"/>
      <c r="N28" s="22" t="str">
        <f>IFERROR(VLOOKUP(L28,[13]受講料!$A$1:$B$2,2,FALSE),"")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130"/>
      <c r="H29" s="130"/>
      <c r="I29" s="142"/>
      <c r="J29" s="143"/>
      <c r="K29" s="21"/>
      <c r="L29" s="119"/>
      <c r="M29" s="120"/>
      <c r="N29" s="22" t="str">
        <f>IFERROR(VLOOKUP(L29,[13]受講料!$A$1:$B$2,2,FALSE),"")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130"/>
      <c r="H30" s="130"/>
      <c r="I30" s="142"/>
      <c r="J30" s="143"/>
      <c r="K30" s="21"/>
      <c r="L30" s="119"/>
      <c r="M30" s="120"/>
      <c r="N30" s="22" t="str">
        <f>IFERROR(VLOOKUP(L30,[13]受講料!$A$1:$B$2,2,FALSE),"")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130"/>
      <c r="H31" s="130"/>
      <c r="I31" s="142"/>
      <c r="J31" s="143"/>
      <c r="K31" s="21"/>
      <c r="L31" s="119"/>
      <c r="M31" s="120"/>
      <c r="N31" s="22" t="str">
        <f>IFERROR(VLOOKUP(L31,[13]受講料!$A$1:$B$2,2,FALSE),"")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130"/>
      <c r="H32" s="130"/>
      <c r="I32" s="142"/>
      <c r="J32" s="143"/>
      <c r="K32" s="21"/>
      <c r="L32" s="119"/>
      <c r="M32" s="120"/>
      <c r="N32" s="22" t="str">
        <f>IFERROR(VLOOKUP(L32,[13]受講料!$A$1:$B$2,2,FALSE),"")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/>
      <c r="H33" s="130"/>
      <c r="I33" s="142"/>
      <c r="J33" s="143"/>
      <c r="K33" s="21"/>
      <c r="L33" s="119"/>
      <c r="M33" s="120"/>
      <c r="N33" s="22" t="str">
        <f>IFERROR(VLOOKUP(L33,[13]受講料!$A$1:$B$2,2,FALSE),"")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/>
      <c r="H34" s="130"/>
      <c r="I34" s="142"/>
      <c r="J34" s="143"/>
      <c r="K34" s="21"/>
      <c r="L34" s="119"/>
      <c r="M34" s="120"/>
      <c r="N34" s="22" t="str">
        <f>IFERROR(VLOOKUP(L34,[13]受講料!$A$1:$B$2,2,FALSE),"")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/>
      <c r="H35" s="130"/>
      <c r="I35" s="142"/>
      <c r="J35" s="143"/>
      <c r="K35" s="21"/>
      <c r="L35" s="119"/>
      <c r="M35" s="120"/>
      <c r="N35" s="22" t="str">
        <f>IFERROR(VLOOKUP(L35,[13]受講料!$A$1:$B$2,2,FALSE),"")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/>
      <c r="H36" s="130"/>
      <c r="I36" s="142"/>
      <c r="J36" s="143"/>
      <c r="K36" s="21"/>
      <c r="L36" s="119"/>
      <c r="M36" s="120"/>
      <c r="N36" s="22" t="str">
        <f>IFERROR(VLOOKUP(L36,[13]受講料!$A$1:$B$2,2,FALSE),"")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/>
      <c r="H37" s="130"/>
      <c r="I37" s="142"/>
      <c r="J37" s="143"/>
      <c r="K37" s="21"/>
      <c r="L37" s="119"/>
      <c r="M37" s="120"/>
      <c r="N37" s="22" t="str">
        <f>IFERROR(VLOOKUP(L37,[13]受講料!$A$1:$B$2,2,FALSE),"")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IFERROR(VLOOKUP(L38,[13]受講料!$A$1:$B$2,2,FALSE),"")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IFERROR(VLOOKUP(L39,[13]受講料!$A$1:$B$2,2,FALSE),"")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IFERROR(VLOOKUP(L40,[13]受講料!$A$1:$B$2,2,FALSE),"")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IFERROR(VLOOKUP(L41,[13]受講料!$A$1:$B$2,2,FALSE),"")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IFERROR(VLOOKUP(L42,[13]受講料!$A$1:$B$2,2,FALSE),"")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IFERROR(VLOOKUP(L43,[13]受講料!$A$1:$B$2,2,FALSE),"")</f>
        <v/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2000</v>
      </c>
      <c r="O44" s="10" t="s">
        <v>16</v>
      </c>
    </row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CC3DE97A-EA6F-4FBD-9C65-ED8737C48AFC}"/>
    <hyperlink ref="C20" r:id="rId2" xr:uid="{2B06C4E6-5D8D-43DF-B832-835A194230C3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3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CAAE-5AA9-476D-8892-0C3C9D693559}">
  <sheetPr>
    <pageSetUpPr fitToPage="1"/>
  </sheetPr>
  <dimension ref="A1:O44"/>
  <sheetViews>
    <sheetView topLeftCell="A10" workbookViewId="0">
      <selection activeCell="B24" sqref="B24:N24"/>
    </sheetView>
  </sheetViews>
  <sheetFormatPr defaultColWidth="8.83203125" defaultRowHeight="28.5" customHeight="1"/>
  <cols>
    <col min="1" max="1" width="5" customWidth="1"/>
    <col min="2" max="2" width="16.33203125" customWidth="1"/>
    <col min="3" max="3" width="5.58203125" customWidth="1"/>
    <col min="4" max="4" width="2.082031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08203125" customWidth="1"/>
    <col min="16" max="16" width="4.5820312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395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396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 t="s">
        <v>397</v>
      </c>
      <c r="F18" s="151"/>
      <c r="G18" s="151"/>
      <c r="H18" s="152"/>
      <c r="I18" s="3" t="s">
        <v>40</v>
      </c>
      <c r="J18" s="150"/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398</v>
      </c>
      <c r="D19" s="166"/>
      <c r="E19" s="166"/>
      <c r="F19" s="166"/>
      <c r="G19" s="151" t="s">
        <v>399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72" t="s">
        <v>400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175" t="s">
        <v>401</v>
      </c>
      <c r="H24" s="175"/>
      <c r="I24" s="147" t="s">
        <v>402</v>
      </c>
      <c r="J24" s="148"/>
      <c r="K24" s="21" t="s">
        <v>14</v>
      </c>
      <c r="L24" s="119" t="s">
        <v>12</v>
      </c>
      <c r="M24" s="120"/>
      <c r="N24" s="22">
        <f>IFERROR(VLOOKUP(L24,[14]受講料!$A$1:$B$2,2,FALSE),"")</f>
        <v>5000</v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130"/>
      <c r="H25" s="130"/>
      <c r="I25" s="142"/>
      <c r="J25" s="143"/>
      <c r="K25" s="21"/>
      <c r="L25" s="119"/>
      <c r="M25" s="120"/>
      <c r="N25" s="22" t="str">
        <f>IFERROR(VLOOKUP(L25,[14]受講料!$A$1:$B$2,2,FALSE),"")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130"/>
      <c r="H26" s="130"/>
      <c r="I26" s="142"/>
      <c r="J26" s="143"/>
      <c r="K26" s="21"/>
      <c r="L26" s="119"/>
      <c r="M26" s="120"/>
      <c r="N26" s="22" t="str">
        <f>IFERROR(VLOOKUP(L26,[14]受講料!$A$1:$B$2,2,FALSE),"")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130"/>
      <c r="H27" s="130"/>
      <c r="I27" s="142"/>
      <c r="J27" s="143"/>
      <c r="K27" s="21"/>
      <c r="L27" s="119"/>
      <c r="M27" s="120"/>
      <c r="N27" s="22" t="str">
        <f>IFERROR(VLOOKUP(L27,[14]受講料!$A$1:$B$2,2,FALSE),"")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130"/>
      <c r="H28" s="130"/>
      <c r="I28" s="142"/>
      <c r="J28" s="143"/>
      <c r="K28" s="21"/>
      <c r="L28" s="119"/>
      <c r="M28" s="120"/>
      <c r="N28" s="22" t="str">
        <f>IFERROR(VLOOKUP(L28,[14]受講料!$A$1:$B$2,2,FALSE),"")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130"/>
      <c r="H29" s="130"/>
      <c r="I29" s="142"/>
      <c r="J29" s="143"/>
      <c r="K29" s="21"/>
      <c r="L29" s="119"/>
      <c r="M29" s="120"/>
      <c r="N29" s="22" t="str">
        <f>IFERROR(VLOOKUP(L29,[14]受講料!$A$1:$B$2,2,FALSE),"")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130"/>
      <c r="H30" s="130"/>
      <c r="I30" s="142"/>
      <c r="J30" s="143"/>
      <c r="K30" s="21"/>
      <c r="L30" s="119"/>
      <c r="M30" s="120"/>
      <c r="N30" s="22" t="str">
        <f>IFERROR(VLOOKUP(L30,[14]受講料!$A$1:$B$2,2,FALSE),"")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130"/>
      <c r="H31" s="130"/>
      <c r="I31" s="142"/>
      <c r="J31" s="143"/>
      <c r="K31" s="21"/>
      <c r="L31" s="119"/>
      <c r="M31" s="120"/>
      <c r="N31" s="22" t="str">
        <f>IFERROR(VLOOKUP(L31,[14]受講料!$A$1:$B$2,2,FALSE),"")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130"/>
      <c r="H32" s="130"/>
      <c r="I32" s="142"/>
      <c r="J32" s="143"/>
      <c r="K32" s="21"/>
      <c r="L32" s="119"/>
      <c r="M32" s="120"/>
      <c r="N32" s="22" t="str">
        <f>IFERROR(VLOOKUP(L32,[14]受講料!$A$1:$B$2,2,FALSE),"")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/>
      <c r="H33" s="130"/>
      <c r="I33" s="142"/>
      <c r="J33" s="143"/>
      <c r="K33" s="21"/>
      <c r="L33" s="119"/>
      <c r="M33" s="120"/>
      <c r="N33" s="22" t="str">
        <f>IFERROR(VLOOKUP(L33,[14]受講料!$A$1:$B$2,2,FALSE),"")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/>
      <c r="H34" s="130"/>
      <c r="I34" s="142"/>
      <c r="J34" s="143"/>
      <c r="K34" s="21"/>
      <c r="L34" s="119"/>
      <c r="M34" s="120"/>
      <c r="N34" s="22" t="str">
        <f>IFERROR(VLOOKUP(L34,[14]受講料!$A$1:$B$2,2,FALSE),"")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/>
      <c r="H35" s="130"/>
      <c r="I35" s="142"/>
      <c r="J35" s="143"/>
      <c r="K35" s="21"/>
      <c r="L35" s="119"/>
      <c r="M35" s="120"/>
      <c r="N35" s="22" t="str">
        <f>IFERROR(VLOOKUP(L35,[14]受講料!$A$1:$B$2,2,FALSE),"")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/>
      <c r="H36" s="130"/>
      <c r="I36" s="142"/>
      <c r="J36" s="143"/>
      <c r="K36" s="21"/>
      <c r="L36" s="119"/>
      <c r="M36" s="120"/>
      <c r="N36" s="22" t="str">
        <f>IFERROR(VLOOKUP(L36,[14]受講料!$A$1:$B$2,2,FALSE),"")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/>
      <c r="H37" s="130"/>
      <c r="I37" s="142"/>
      <c r="J37" s="143"/>
      <c r="K37" s="21"/>
      <c r="L37" s="119"/>
      <c r="M37" s="120"/>
      <c r="N37" s="22" t="str">
        <f>IFERROR(VLOOKUP(L37,[14]受講料!$A$1:$B$2,2,FALSE),"")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IFERROR(VLOOKUP(L38,[14]受講料!$A$1:$B$2,2,FALSE),"")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IFERROR(VLOOKUP(L39,[14]受講料!$A$1:$B$2,2,FALSE),"")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IFERROR(VLOOKUP(L40,[14]受講料!$A$1:$B$2,2,FALSE),"")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IFERROR(VLOOKUP(L41,[14]受講料!$A$1:$B$2,2,FALSE),"")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IFERROR(VLOOKUP(L42,[14]受講料!$A$1:$B$2,2,FALSE),"")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IFERROR(VLOOKUP(L43,[14]受講料!$A$1:$B$2,2,FALSE),"")</f>
        <v/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5000</v>
      </c>
      <c r="O44" s="10" t="s">
        <v>16</v>
      </c>
    </row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76F46EA4-5DA0-4F63-B3C2-AFA655D91977}"/>
    <hyperlink ref="C20" r:id="rId2" xr:uid="{F206D6A0-9784-45B7-B848-055DD0FD49A6}"/>
  </hyperlinks>
  <pageMargins left="0.51181102362204722" right="0.51181102362204722" top="0.55118110236220474" bottom="0.55118110236220474" header="0.31496062992125984" footer="0.31496062992125984"/>
  <pageSetup paperSize="9" scale="67" fitToHeight="0" orientation="portrait" verticalDpi="0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00D3F-7691-46C2-97CF-F894FD073C2B}">
  <sheetPr>
    <pageSetUpPr fitToPage="1"/>
  </sheetPr>
  <dimension ref="A1:O44"/>
  <sheetViews>
    <sheetView topLeftCell="A14" workbookViewId="0">
      <selection activeCell="B24" sqref="B24:N24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403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404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150" t="s">
        <v>405</v>
      </c>
      <c r="F18" s="151"/>
      <c r="G18" s="151"/>
      <c r="H18" s="152"/>
      <c r="I18" s="3" t="s">
        <v>40</v>
      </c>
      <c r="J18" s="150" t="s">
        <v>405</v>
      </c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406</v>
      </c>
      <c r="D19" s="166"/>
      <c r="E19" s="166"/>
      <c r="F19" s="166"/>
      <c r="G19" s="151" t="s">
        <v>407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72" t="s">
        <v>408</v>
      </c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130" t="s">
        <v>409</v>
      </c>
      <c r="H24" s="130"/>
      <c r="I24" s="147" t="s">
        <v>410</v>
      </c>
      <c r="J24" s="148"/>
      <c r="K24" s="21" t="s">
        <v>14</v>
      </c>
      <c r="L24" s="119" t="s">
        <v>12</v>
      </c>
      <c r="M24" s="120"/>
      <c r="N24" s="22">
        <f>IFERROR(VLOOKUP(L24,[15]受講料!$A$1:$B$2,2,FALSE),"")</f>
        <v>5000</v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130"/>
      <c r="H25" s="130"/>
      <c r="I25" s="142"/>
      <c r="J25" s="143"/>
      <c r="K25" s="21"/>
      <c r="L25" s="119"/>
      <c r="M25" s="120"/>
      <c r="N25" s="22" t="str">
        <f>IFERROR(VLOOKUP(L25,[15]受講料!$A$1:$B$2,2,FALSE),"")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130"/>
      <c r="H26" s="130"/>
      <c r="I26" s="142"/>
      <c r="J26" s="143"/>
      <c r="K26" s="21"/>
      <c r="L26" s="119"/>
      <c r="M26" s="120"/>
      <c r="N26" s="22" t="str">
        <f>IFERROR(VLOOKUP(L26,[15]受講料!$A$1:$B$2,2,FALSE),"")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130"/>
      <c r="H27" s="130"/>
      <c r="I27" s="142"/>
      <c r="J27" s="143"/>
      <c r="K27" s="21"/>
      <c r="L27" s="119"/>
      <c r="M27" s="120"/>
      <c r="N27" s="22" t="str">
        <f>IFERROR(VLOOKUP(L27,[15]受講料!$A$1:$B$2,2,FALSE),"")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130"/>
      <c r="H28" s="130"/>
      <c r="I28" s="142"/>
      <c r="J28" s="143"/>
      <c r="K28" s="21"/>
      <c r="L28" s="119"/>
      <c r="M28" s="120"/>
      <c r="N28" s="22" t="str">
        <f>IFERROR(VLOOKUP(L28,[15]受講料!$A$1:$B$2,2,FALSE),"")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130"/>
      <c r="H29" s="130"/>
      <c r="I29" s="142"/>
      <c r="J29" s="143"/>
      <c r="K29" s="21"/>
      <c r="L29" s="119"/>
      <c r="M29" s="120"/>
      <c r="N29" s="22" t="str">
        <f>IFERROR(VLOOKUP(L29,[15]受講料!$A$1:$B$2,2,FALSE),"")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130"/>
      <c r="H30" s="130"/>
      <c r="I30" s="142"/>
      <c r="J30" s="143"/>
      <c r="K30" s="21"/>
      <c r="L30" s="119"/>
      <c r="M30" s="120"/>
      <c r="N30" s="22" t="str">
        <f>IFERROR(VLOOKUP(L30,[15]受講料!$A$1:$B$2,2,FALSE),"")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130"/>
      <c r="H31" s="130"/>
      <c r="I31" s="142"/>
      <c r="J31" s="143"/>
      <c r="K31" s="21"/>
      <c r="L31" s="119"/>
      <c r="M31" s="120"/>
      <c r="N31" s="22" t="str">
        <f>IFERROR(VLOOKUP(L31,[15]受講料!$A$1:$B$2,2,FALSE),"")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130"/>
      <c r="H32" s="130"/>
      <c r="I32" s="142"/>
      <c r="J32" s="143"/>
      <c r="K32" s="21"/>
      <c r="L32" s="119"/>
      <c r="M32" s="120"/>
      <c r="N32" s="22" t="str">
        <f>IFERROR(VLOOKUP(L32,[15]受講料!$A$1:$B$2,2,FALSE),"")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/>
      <c r="H33" s="130"/>
      <c r="I33" s="142"/>
      <c r="J33" s="143"/>
      <c r="K33" s="21"/>
      <c r="L33" s="119"/>
      <c r="M33" s="120"/>
      <c r="N33" s="22" t="str">
        <f>IFERROR(VLOOKUP(L33,[15]受講料!$A$1:$B$2,2,FALSE),"")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/>
      <c r="H34" s="130"/>
      <c r="I34" s="142"/>
      <c r="J34" s="143"/>
      <c r="K34" s="21"/>
      <c r="L34" s="119"/>
      <c r="M34" s="120"/>
      <c r="N34" s="22" t="str">
        <f>IFERROR(VLOOKUP(L34,[15]受講料!$A$1:$B$2,2,FALSE),"")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/>
      <c r="H35" s="130"/>
      <c r="I35" s="142"/>
      <c r="J35" s="143"/>
      <c r="K35" s="21"/>
      <c r="L35" s="119"/>
      <c r="M35" s="120"/>
      <c r="N35" s="22" t="str">
        <f>IFERROR(VLOOKUP(L35,[15]受講料!$A$1:$B$2,2,FALSE),"")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/>
      <c r="H36" s="130"/>
      <c r="I36" s="142"/>
      <c r="J36" s="143"/>
      <c r="K36" s="21"/>
      <c r="L36" s="119"/>
      <c r="M36" s="120"/>
      <c r="N36" s="22" t="str">
        <f>IFERROR(VLOOKUP(L36,[15]受講料!$A$1:$B$2,2,FALSE),"")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/>
      <c r="H37" s="130"/>
      <c r="I37" s="142"/>
      <c r="J37" s="143"/>
      <c r="K37" s="21"/>
      <c r="L37" s="119"/>
      <c r="M37" s="120"/>
      <c r="N37" s="22" t="str">
        <f>IFERROR(VLOOKUP(L37,[15]受講料!$A$1:$B$2,2,FALSE),"")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IFERROR(VLOOKUP(L38,[15]受講料!$A$1:$B$2,2,FALSE),"")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IFERROR(VLOOKUP(L39,[15]受講料!$A$1:$B$2,2,FALSE),"")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IFERROR(VLOOKUP(L40,[15]受講料!$A$1:$B$2,2,FALSE),"")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IFERROR(VLOOKUP(L41,[15]受講料!$A$1:$B$2,2,FALSE),"")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IFERROR(VLOOKUP(L42,[15]受講料!$A$1:$B$2,2,FALSE),"")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IFERROR(VLOOKUP(L43,[15]受講料!$A$1:$B$2,2,FALSE),"")</f>
        <v/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5000</v>
      </c>
      <c r="O44" s="10" t="s">
        <v>16</v>
      </c>
    </row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4F209078-AC70-44B1-894F-DE068559AA2A}"/>
    <hyperlink ref="C20" r:id="rId2" xr:uid="{B499606C-6FF3-4BB1-AC5F-54A0FA2BFE92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6D35-181C-42F6-B024-E7231D5E704E}">
  <sheetPr>
    <pageSetUpPr fitToPage="1"/>
  </sheetPr>
  <dimension ref="A1:O100"/>
  <sheetViews>
    <sheetView topLeftCell="A7" workbookViewId="0">
      <selection activeCell="B24" sqref="B24:N24"/>
    </sheetView>
  </sheetViews>
  <sheetFormatPr defaultColWidth="14.33203125" defaultRowHeight="15" customHeight="1"/>
  <cols>
    <col min="1" max="1" width="5" style="60" customWidth="1"/>
    <col min="2" max="2" width="16.33203125" style="60" customWidth="1"/>
    <col min="3" max="3" width="5.75" style="60" customWidth="1"/>
    <col min="4" max="4" width="2.25" style="60" customWidth="1"/>
    <col min="5" max="5" width="8.33203125" style="60" customWidth="1"/>
    <col min="6" max="6" width="13.33203125" style="60" customWidth="1"/>
    <col min="7" max="7" width="10" style="60" customWidth="1"/>
    <col min="8" max="8" width="8.83203125" style="60" customWidth="1"/>
    <col min="9" max="9" width="8" style="60" customWidth="1"/>
    <col min="10" max="10" width="12.33203125" style="60" customWidth="1"/>
    <col min="11" max="11" width="8.75" style="60" customWidth="1"/>
    <col min="12" max="13" width="9.08203125" style="60" customWidth="1"/>
    <col min="14" max="14" width="6.58203125" style="60" customWidth="1"/>
    <col min="15" max="15" width="4.25" style="60" customWidth="1"/>
    <col min="16" max="16384" width="14.33203125" style="60"/>
  </cols>
  <sheetData>
    <row r="1" spans="1:15" ht="28.5" customHeight="1">
      <c r="A1" s="210" t="s">
        <v>298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15" ht="28.5" customHeight="1">
      <c r="A2" s="212"/>
      <c r="B2" s="211"/>
      <c r="C2" s="213"/>
      <c r="D2" s="211"/>
      <c r="E2" s="211"/>
      <c r="F2" s="211"/>
      <c r="G2" s="211"/>
      <c r="H2" s="61"/>
      <c r="I2" s="61"/>
      <c r="J2" s="61"/>
      <c r="K2" s="61"/>
      <c r="L2" s="61"/>
      <c r="M2" s="61"/>
      <c r="N2" s="61"/>
      <c r="O2" s="61"/>
    </row>
    <row r="3" spans="1:15" ht="28.5" customHeight="1">
      <c r="A3" s="214" t="s">
        <v>299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62"/>
      <c r="N3" s="63"/>
      <c r="O3" s="63"/>
    </row>
    <row r="4" spans="1:15" ht="28.5" customHeight="1">
      <c r="A4" s="215" t="s">
        <v>411</v>
      </c>
      <c r="B4" s="216"/>
      <c r="C4" s="217" t="s">
        <v>412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6"/>
    </row>
    <row r="5" spans="1:15" ht="28.5" customHeight="1">
      <c r="A5" s="215" t="s">
        <v>302</v>
      </c>
      <c r="B5" s="216"/>
      <c r="C5" s="217" t="s">
        <v>303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6"/>
    </row>
    <row r="6" spans="1:15" ht="28.5" customHeight="1">
      <c r="A6" s="219" t="s">
        <v>413</v>
      </c>
      <c r="B6" s="216"/>
      <c r="C6" s="215" t="s">
        <v>305</v>
      </c>
      <c r="D6" s="216"/>
      <c r="E6" s="230" t="s">
        <v>306</v>
      </c>
      <c r="F6" s="218"/>
      <c r="G6" s="218"/>
      <c r="H6" s="216"/>
      <c r="I6" s="64" t="s">
        <v>307</v>
      </c>
      <c r="J6" s="230" t="s">
        <v>308</v>
      </c>
      <c r="K6" s="218"/>
      <c r="L6" s="218"/>
      <c r="M6" s="218"/>
      <c r="N6" s="218"/>
      <c r="O6" s="216"/>
    </row>
    <row r="7" spans="1:15" ht="28.5" customHeight="1">
      <c r="A7" s="219" t="s">
        <v>309</v>
      </c>
      <c r="B7" s="216"/>
      <c r="C7" s="220" t="s">
        <v>310</v>
      </c>
      <c r="D7" s="218"/>
      <c r="E7" s="221" t="s">
        <v>311</v>
      </c>
      <c r="F7" s="218"/>
      <c r="G7" s="218"/>
      <c r="H7" s="216"/>
      <c r="I7" s="222" t="s">
        <v>312</v>
      </c>
      <c r="J7" s="224" t="s">
        <v>313</v>
      </c>
      <c r="K7" s="225"/>
      <c r="L7" s="225"/>
      <c r="M7" s="225"/>
      <c r="N7" s="225"/>
      <c r="O7" s="226"/>
    </row>
    <row r="8" spans="1:15" ht="28.5" customHeight="1">
      <c r="A8" s="219" t="s">
        <v>414</v>
      </c>
      <c r="B8" s="216"/>
      <c r="C8" s="220" t="s">
        <v>310</v>
      </c>
      <c r="D8" s="218"/>
      <c r="E8" s="221" t="s">
        <v>315</v>
      </c>
      <c r="F8" s="218"/>
      <c r="G8" s="218"/>
      <c r="H8" s="216"/>
      <c r="I8" s="223"/>
      <c r="J8" s="227"/>
      <c r="K8" s="228"/>
      <c r="L8" s="228"/>
      <c r="M8" s="228"/>
      <c r="N8" s="228"/>
      <c r="O8" s="229"/>
    </row>
    <row r="9" spans="1:15" ht="28.5" customHeight="1">
      <c r="A9" s="233" t="s">
        <v>316</v>
      </c>
      <c r="B9" s="216"/>
      <c r="C9" s="234" t="s">
        <v>317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6"/>
    </row>
    <row r="10" spans="1:15" ht="10.5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ht="21.75" customHeight="1">
      <c r="A11" s="66"/>
      <c r="B11" s="66" t="s">
        <v>415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5" ht="21.75" customHeight="1">
      <c r="A12" s="66"/>
      <c r="B12" s="66" t="s">
        <v>416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5" ht="21.75" customHeight="1">
      <c r="A13" s="66"/>
      <c r="B13" s="66" t="s">
        <v>417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5" ht="21.75" customHeight="1">
      <c r="A14" s="66"/>
      <c r="B14" s="67" t="s">
        <v>321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6"/>
      <c r="O14" s="66"/>
    </row>
    <row r="15" spans="1:15" ht="10.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ht="28.5" customHeight="1">
      <c r="A16" s="214" t="s">
        <v>322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62"/>
      <c r="N16" s="63"/>
      <c r="O16" s="63"/>
    </row>
    <row r="17" spans="1:15" ht="28.5" customHeight="1">
      <c r="A17" s="233" t="s">
        <v>323</v>
      </c>
      <c r="B17" s="216"/>
      <c r="C17" s="219" t="s">
        <v>418</v>
      </c>
      <c r="D17" s="218"/>
      <c r="E17" s="218"/>
      <c r="F17" s="218"/>
      <c r="G17" s="218"/>
      <c r="H17" s="216"/>
      <c r="I17" s="219" t="s">
        <v>325</v>
      </c>
      <c r="J17" s="216"/>
      <c r="K17" s="230" t="s">
        <v>419</v>
      </c>
      <c r="L17" s="218"/>
      <c r="M17" s="218"/>
      <c r="N17" s="218"/>
      <c r="O17" s="216"/>
    </row>
    <row r="18" spans="1:15" ht="28.5" customHeight="1">
      <c r="A18" s="215" t="s">
        <v>420</v>
      </c>
      <c r="B18" s="216"/>
      <c r="C18" s="215" t="s">
        <v>305</v>
      </c>
      <c r="D18" s="216"/>
      <c r="E18" s="217">
        <v>8019667773</v>
      </c>
      <c r="F18" s="218"/>
      <c r="G18" s="218"/>
      <c r="H18" s="216"/>
      <c r="I18" s="64" t="s">
        <v>307</v>
      </c>
      <c r="J18" s="217" t="s">
        <v>421</v>
      </c>
      <c r="K18" s="218"/>
      <c r="L18" s="218"/>
      <c r="M18" s="218"/>
      <c r="N18" s="218"/>
      <c r="O18" s="216"/>
    </row>
    <row r="19" spans="1:15" ht="28.5" customHeight="1">
      <c r="A19" s="215" t="s">
        <v>330</v>
      </c>
      <c r="B19" s="216"/>
      <c r="C19" s="231" t="s">
        <v>422</v>
      </c>
      <c r="D19" s="218"/>
      <c r="E19" s="218"/>
      <c r="F19" s="218"/>
      <c r="G19" s="232"/>
      <c r="H19" s="218"/>
      <c r="I19" s="218"/>
      <c r="J19" s="218"/>
      <c r="K19" s="218"/>
      <c r="L19" s="218"/>
      <c r="M19" s="218"/>
      <c r="N19" s="218"/>
      <c r="O19" s="216"/>
    </row>
    <row r="20" spans="1:15" ht="28.5" customHeight="1">
      <c r="A20" s="215" t="s">
        <v>332</v>
      </c>
      <c r="B20" s="216"/>
      <c r="C20" s="235" t="s">
        <v>423</v>
      </c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6"/>
    </row>
    <row r="21" spans="1:15" ht="9.75" customHeight="1"/>
    <row r="22" spans="1:15" ht="21" customHeight="1">
      <c r="A22" s="236"/>
      <c r="B22" s="68" t="s">
        <v>334</v>
      </c>
      <c r="C22" s="237" t="s">
        <v>335</v>
      </c>
      <c r="D22" s="225"/>
      <c r="E22" s="226"/>
      <c r="F22" s="222" t="s">
        <v>336</v>
      </c>
      <c r="G22" s="238" t="s">
        <v>337</v>
      </c>
      <c r="H22" s="226"/>
      <c r="I22" s="238" t="s">
        <v>338</v>
      </c>
      <c r="J22" s="226"/>
      <c r="K22" s="222" t="s">
        <v>339</v>
      </c>
      <c r="L22" s="215" t="s">
        <v>340</v>
      </c>
      <c r="M22" s="218"/>
      <c r="N22" s="218"/>
      <c r="O22" s="216"/>
    </row>
    <row r="23" spans="1:15" ht="21" customHeight="1">
      <c r="A23" s="227"/>
      <c r="B23" s="69" t="s">
        <v>18</v>
      </c>
      <c r="C23" s="228"/>
      <c r="D23" s="228"/>
      <c r="E23" s="229"/>
      <c r="F23" s="223"/>
      <c r="G23" s="227"/>
      <c r="H23" s="229"/>
      <c r="I23" s="227"/>
      <c r="J23" s="229"/>
      <c r="K23" s="223"/>
      <c r="L23" s="215" t="s">
        <v>341</v>
      </c>
      <c r="M23" s="216"/>
      <c r="N23" s="215" t="s">
        <v>342</v>
      </c>
      <c r="O23" s="216"/>
    </row>
    <row r="24" spans="1:15" ht="28.5" customHeight="1">
      <c r="A24" s="64">
        <v>1</v>
      </c>
      <c r="B24" s="70">
        <v>104819</v>
      </c>
      <c r="C24" s="71" t="s">
        <v>424</v>
      </c>
      <c r="D24" s="72" t="s">
        <v>343</v>
      </c>
      <c r="E24" s="73" t="s">
        <v>425</v>
      </c>
      <c r="F24" s="74" t="s">
        <v>426</v>
      </c>
      <c r="G24" s="239" t="s">
        <v>419</v>
      </c>
      <c r="H24" s="216"/>
      <c r="I24" s="241" t="s">
        <v>427</v>
      </c>
      <c r="J24" s="216"/>
      <c r="K24" s="76" t="s">
        <v>428</v>
      </c>
      <c r="L24" s="240" t="s">
        <v>429</v>
      </c>
      <c r="M24" s="216"/>
      <c r="N24" s="77">
        <f>IFERROR(VLOOKUP(L24,[16]受講料!$A$1:$B$2,2,FALSE),"")</f>
        <v>1000</v>
      </c>
      <c r="O24" s="78" t="s">
        <v>348</v>
      </c>
    </row>
    <row r="25" spans="1:15" ht="28.5" customHeight="1">
      <c r="A25" s="64">
        <v>2</v>
      </c>
      <c r="B25" s="76"/>
      <c r="C25" s="79"/>
      <c r="D25" s="80" t="s">
        <v>343</v>
      </c>
      <c r="E25" s="81"/>
      <c r="F25" s="76"/>
      <c r="G25" s="239"/>
      <c r="H25" s="216"/>
      <c r="I25" s="239"/>
      <c r="J25" s="216"/>
      <c r="K25" s="76"/>
      <c r="L25" s="240"/>
      <c r="M25" s="216"/>
      <c r="N25" s="77" t="str">
        <f>IFERROR(VLOOKUP(L25,[16]受講料!$A$1:$B$2,2,FALSE),"")</f>
        <v/>
      </c>
      <c r="O25" s="78" t="s">
        <v>348</v>
      </c>
    </row>
    <row r="26" spans="1:15" ht="28.5" customHeight="1">
      <c r="A26" s="64">
        <v>3</v>
      </c>
      <c r="B26" s="76"/>
      <c r="C26" s="82"/>
      <c r="D26" s="83" t="s">
        <v>343</v>
      </c>
      <c r="E26" s="81"/>
      <c r="F26" s="76"/>
      <c r="G26" s="239"/>
      <c r="H26" s="216"/>
      <c r="I26" s="239"/>
      <c r="J26" s="216"/>
      <c r="K26" s="76"/>
      <c r="L26" s="240"/>
      <c r="M26" s="216"/>
      <c r="N26" s="77" t="str">
        <f>IFERROR(VLOOKUP(L26,[16]受講料!$A$1:$B$2,2,FALSE),"")</f>
        <v/>
      </c>
      <c r="O26" s="78" t="s">
        <v>348</v>
      </c>
    </row>
    <row r="27" spans="1:15" ht="28.5" customHeight="1">
      <c r="A27" s="64">
        <v>4</v>
      </c>
      <c r="B27" s="76"/>
      <c r="C27" s="75"/>
      <c r="D27" s="83" t="s">
        <v>343</v>
      </c>
      <c r="E27" s="81"/>
      <c r="F27" s="76"/>
      <c r="G27" s="239"/>
      <c r="H27" s="216"/>
      <c r="I27" s="239"/>
      <c r="J27" s="216"/>
      <c r="K27" s="76"/>
      <c r="L27" s="240"/>
      <c r="M27" s="216"/>
      <c r="N27" s="77" t="str">
        <f>IFERROR(VLOOKUP(L27,[16]受講料!$A$1:$B$2,2,FALSE),"")</f>
        <v/>
      </c>
      <c r="O27" s="78" t="s">
        <v>348</v>
      </c>
    </row>
    <row r="28" spans="1:15" ht="28.5" customHeight="1">
      <c r="A28" s="64">
        <v>5</v>
      </c>
      <c r="B28" s="76"/>
      <c r="C28" s="75"/>
      <c r="D28" s="83" t="s">
        <v>343</v>
      </c>
      <c r="E28" s="81"/>
      <c r="F28" s="76"/>
      <c r="G28" s="239"/>
      <c r="H28" s="216"/>
      <c r="I28" s="239"/>
      <c r="J28" s="216"/>
      <c r="K28" s="76"/>
      <c r="L28" s="240"/>
      <c r="M28" s="216"/>
      <c r="N28" s="77" t="str">
        <f>IFERROR(VLOOKUP(L28,[16]受講料!$A$1:$B$2,2,FALSE),"")</f>
        <v/>
      </c>
      <c r="O28" s="78" t="s">
        <v>348</v>
      </c>
    </row>
    <row r="29" spans="1:15" ht="28.5" customHeight="1">
      <c r="A29" s="64">
        <v>6</v>
      </c>
      <c r="B29" s="76"/>
      <c r="C29" s="75"/>
      <c r="D29" s="83" t="s">
        <v>343</v>
      </c>
      <c r="E29" s="81"/>
      <c r="F29" s="76"/>
      <c r="G29" s="239"/>
      <c r="H29" s="216"/>
      <c r="I29" s="239"/>
      <c r="J29" s="216"/>
      <c r="K29" s="76"/>
      <c r="L29" s="240"/>
      <c r="M29" s="216"/>
      <c r="N29" s="77" t="str">
        <f>IFERROR(VLOOKUP(L29,[16]受講料!$A$1:$B$2,2,FALSE),"")</f>
        <v/>
      </c>
      <c r="O29" s="78" t="s">
        <v>348</v>
      </c>
    </row>
    <row r="30" spans="1:15" ht="28.5" customHeight="1">
      <c r="A30" s="64">
        <v>7</v>
      </c>
      <c r="B30" s="76"/>
      <c r="C30" s="75"/>
      <c r="D30" s="83" t="s">
        <v>343</v>
      </c>
      <c r="E30" s="81"/>
      <c r="F30" s="76"/>
      <c r="G30" s="239"/>
      <c r="H30" s="216"/>
      <c r="I30" s="239"/>
      <c r="J30" s="216"/>
      <c r="K30" s="76"/>
      <c r="L30" s="240"/>
      <c r="M30" s="216"/>
      <c r="N30" s="77" t="str">
        <f>IFERROR(VLOOKUP(L30,[16]受講料!$A$1:$B$2,2,FALSE),"")</f>
        <v/>
      </c>
      <c r="O30" s="78" t="s">
        <v>348</v>
      </c>
    </row>
    <row r="31" spans="1:15" ht="28.5" customHeight="1">
      <c r="A31" s="64">
        <v>8</v>
      </c>
      <c r="B31" s="76"/>
      <c r="C31" s="75"/>
      <c r="D31" s="83" t="s">
        <v>343</v>
      </c>
      <c r="E31" s="81"/>
      <c r="F31" s="76"/>
      <c r="G31" s="239"/>
      <c r="H31" s="216"/>
      <c r="I31" s="239"/>
      <c r="J31" s="216"/>
      <c r="K31" s="76"/>
      <c r="L31" s="240"/>
      <c r="M31" s="216"/>
      <c r="N31" s="77" t="str">
        <f>IFERROR(VLOOKUP(L31,[16]受講料!$A$1:$B$2,2,FALSE),"")</f>
        <v/>
      </c>
      <c r="O31" s="78" t="s">
        <v>348</v>
      </c>
    </row>
    <row r="32" spans="1:15" ht="28.5" customHeight="1">
      <c r="A32" s="64">
        <v>9</v>
      </c>
      <c r="B32" s="76"/>
      <c r="C32" s="75"/>
      <c r="D32" s="83" t="s">
        <v>343</v>
      </c>
      <c r="E32" s="81"/>
      <c r="F32" s="76"/>
      <c r="G32" s="239"/>
      <c r="H32" s="216"/>
      <c r="I32" s="239"/>
      <c r="J32" s="216"/>
      <c r="K32" s="76"/>
      <c r="L32" s="240"/>
      <c r="M32" s="216"/>
      <c r="N32" s="77" t="str">
        <f>IFERROR(VLOOKUP(L32,[16]受講料!$A$1:$B$2,2,FALSE),"")</f>
        <v/>
      </c>
      <c r="O32" s="78" t="s">
        <v>348</v>
      </c>
    </row>
    <row r="33" spans="1:15" ht="28.5" customHeight="1">
      <c r="A33" s="64">
        <v>10</v>
      </c>
      <c r="B33" s="76"/>
      <c r="C33" s="75"/>
      <c r="D33" s="83" t="s">
        <v>343</v>
      </c>
      <c r="E33" s="81"/>
      <c r="F33" s="76"/>
      <c r="G33" s="239"/>
      <c r="H33" s="216"/>
      <c r="I33" s="239"/>
      <c r="J33" s="216"/>
      <c r="K33" s="76"/>
      <c r="L33" s="240"/>
      <c r="M33" s="216"/>
      <c r="N33" s="77" t="str">
        <f>IFERROR(VLOOKUP(L33,[16]受講料!$A$1:$B$2,2,FALSE),"")</f>
        <v/>
      </c>
      <c r="O33" s="78" t="s">
        <v>348</v>
      </c>
    </row>
    <row r="34" spans="1:15" ht="28.5" customHeight="1">
      <c r="A34" s="64">
        <v>11</v>
      </c>
      <c r="B34" s="76"/>
      <c r="C34" s="75"/>
      <c r="D34" s="83" t="s">
        <v>343</v>
      </c>
      <c r="E34" s="81"/>
      <c r="F34" s="76"/>
      <c r="G34" s="239"/>
      <c r="H34" s="216"/>
      <c r="I34" s="239"/>
      <c r="J34" s="216"/>
      <c r="K34" s="76"/>
      <c r="L34" s="240"/>
      <c r="M34" s="216"/>
      <c r="N34" s="77" t="str">
        <f>IFERROR(VLOOKUP(L34,[16]受講料!$A$1:$B$2,2,FALSE),"")</f>
        <v/>
      </c>
      <c r="O34" s="78" t="s">
        <v>348</v>
      </c>
    </row>
    <row r="35" spans="1:15" ht="28.5" customHeight="1">
      <c r="A35" s="64">
        <v>12</v>
      </c>
      <c r="B35" s="76"/>
      <c r="C35" s="75"/>
      <c r="D35" s="83" t="s">
        <v>343</v>
      </c>
      <c r="E35" s="81"/>
      <c r="F35" s="76"/>
      <c r="G35" s="239"/>
      <c r="H35" s="216"/>
      <c r="I35" s="239"/>
      <c r="J35" s="216"/>
      <c r="K35" s="76"/>
      <c r="L35" s="240"/>
      <c r="M35" s="216"/>
      <c r="N35" s="77" t="str">
        <f>IFERROR(VLOOKUP(L35,[16]受講料!$A$1:$B$2,2,FALSE),"")</f>
        <v/>
      </c>
      <c r="O35" s="78" t="s">
        <v>348</v>
      </c>
    </row>
    <row r="36" spans="1:15" ht="28.5" customHeight="1">
      <c r="A36" s="64">
        <v>13</v>
      </c>
      <c r="B36" s="76"/>
      <c r="C36" s="75"/>
      <c r="D36" s="83" t="s">
        <v>343</v>
      </c>
      <c r="E36" s="81"/>
      <c r="F36" s="76"/>
      <c r="G36" s="239"/>
      <c r="H36" s="216"/>
      <c r="I36" s="239"/>
      <c r="J36" s="216"/>
      <c r="K36" s="76"/>
      <c r="L36" s="240"/>
      <c r="M36" s="216"/>
      <c r="N36" s="77" t="str">
        <f>IFERROR(VLOOKUP(L36,[16]受講料!$A$1:$B$2,2,FALSE),"")</f>
        <v/>
      </c>
      <c r="O36" s="78" t="s">
        <v>348</v>
      </c>
    </row>
    <row r="37" spans="1:15" ht="28.5" customHeight="1">
      <c r="A37" s="64">
        <v>14</v>
      </c>
      <c r="B37" s="76"/>
      <c r="C37" s="75"/>
      <c r="D37" s="83" t="s">
        <v>343</v>
      </c>
      <c r="E37" s="81"/>
      <c r="F37" s="76"/>
      <c r="G37" s="239"/>
      <c r="H37" s="216"/>
      <c r="I37" s="239"/>
      <c r="J37" s="216"/>
      <c r="K37" s="76"/>
      <c r="L37" s="240"/>
      <c r="M37" s="216"/>
      <c r="N37" s="77" t="str">
        <f>IFERROR(VLOOKUP(L37,[16]受講料!$A$1:$B$2,2,FALSE),"")</f>
        <v/>
      </c>
      <c r="O37" s="78" t="s">
        <v>348</v>
      </c>
    </row>
    <row r="38" spans="1:15" ht="28.5" customHeight="1">
      <c r="A38" s="64">
        <v>15</v>
      </c>
      <c r="B38" s="76"/>
      <c r="C38" s="75"/>
      <c r="D38" s="83" t="s">
        <v>343</v>
      </c>
      <c r="E38" s="81"/>
      <c r="F38" s="76"/>
      <c r="G38" s="239"/>
      <c r="H38" s="216"/>
      <c r="I38" s="239"/>
      <c r="J38" s="216"/>
      <c r="K38" s="76"/>
      <c r="L38" s="240"/>
      <c r="M38" s="216"/>
      <c r="N38" s="77" t="str">
        <f>IFERROR(VLOOKUP(L38,[16]受講料!$A$1:$B$2,2,FALSE),"")</f>
        <v/>
      </c>
      <c r="O38" s="78" t="s">
        <v>348</v>
      </c>
    </row>
    <row r="39" spans="1:15" ht="28.5" customHeight="1">
      <c r="A39" s="64">
        <v>16</v>
      </c>
      <c r="B39" s="76"/>
      <c r="C39" s="75"/>
      <c r="D39" s="83" t="s">
        <v>343</v>
      </c>
      <c r="E39" s="81"/>
      <c r="F39" s="76"/>
      <c r="G39" s="239"/>
      <c r="H39" s="216"/>
      <c r="I39" s="239"/>
      <c r="J39" s="216"/>
      <c r="K39" s="76"/>
      <c r="L39" s="240"/>
      <c r="M39" s="216"/>
      <c r="N39" s="77" t="str">
        <f>IFERROR(VLOOKUP(L39,[16]受講料!$A$1:$B$2,2,FALSE),"")</f>
        <v/>
      </c>
      <c r="O39" s="78" t="s">
        <v>348</v>
      </c>
    </row>
    <row r="40" spans="1:15" ht="28.5" customHeight="1">
      <c r="A40" s="64">
        <v>17</v>
      </c>
      <c r="B40" s="76"/>
      <c r="C40" s="75"/>
      <c r="D40" s="83" t="s">
        <v>343</v>
      </c>
      <c r="E40" s="81"/>
      <c r="F40" s="76"/>
      <c r="G40" s="239"/>
      <c r="H40" s="216"/>
      <c r="I40" s="239"/>
      <c r="J40" s="216"/>
      <c r="K40" s="76"/>
      <c r="L40" s="240"/>
      <c r="M40" s="216"/>
      <c r="N40" s="77" t="str">
        <f>IFERROR(VLOOKUP(L40,[16]受講料!$A$1:$B$2,2,FALSE),"")</f>
        <v/>
      </c>
      <c r="O40" s="78" t="s">
        <v>348</v>
      </c>
    </row>
    <row r="41" spans="1:15" ht="28.5" customHeight="1">
      <c r="A41" s="64">
        <v>18</v>
      </c>
      <c r="B41" s="76"/>
      <c r="C41" s="75"/>
      <c r="D41" s="83" t="s">
        <v>343</v>
      </c>
      <c r="E41" s="81"/>
      <c r="F41" s="76"/>
      <c r="G41" s="239"/>
      <c r="H41" s="216"/>
      <c r="I41" s="239"/>
      <c r="J41" s="216"/>
      <c r="K41" s="76"/>
      <c r="L41" s="240"/>
      <c r="M41" s="216"/>
      <c r="N41" s="77" t="str">
        <f>IFERROR(VLOOKUP(L41,[16]受講料!$A$1:$B$2,2,FALSE),"")</f>
        <v/>
      </c>
      <c r="O41" s="78" t="s">
        <v>348</v>
      </c>
    </row>
    <row r="42" spans="1:15" ht="28.5" customHeight="1">
      <c r="A42" s="64">
        <v>19</v>
      </c>
      <c r="B42" s="76"/>
      <c r="C42" s="75"/>
      <c r="D42" s="83" t="s">
        <v>343</v>
      </c>
      <c r="E42" s="81"/>
      <c r="F42" s="76"/>
      <c r="G42" s="239"/>
      <c r="H42" s="216"/>
      <c r="I42" s="239"/>
      <c r="J42" s="216"/>
      <c r="K42" s="76"/>
      <c r="L42" s="240"/>
      <c r="M42" s="216"/>
      <c r="N42" s="77" t="str">
        <f>IFERROR(VLOOKUP(L42,[16]受講料!$A$1:$B$2,2,FALSE),"")</f>
        <v/>
      </c>
      <c r="O42" s="78" t="s">
        <v>348</v>
      </c>
    </row>
    <row r="43" spans="1:15" ht="28.5" customHeight="1">
      <c r="A43" s="64">
        <v>20</v>
      </c>
      <c r="B43" s="76"/>
      <c r="C43" s="75"/>
      <c r="D43" s="72" t="s">
        <v>343</v>
      </c>
      <c r="E43" s="81"/>
      <c r="F43" s="76"/>
      <c r="G43" s="239"/>
      <c r="H43" s="216"/>
      <c r="I43" s="239"/>
      <c r="J43" s="216"/>
      <c r="K43" s="76"/>
      <c r="L43" s="240"/>
      <c r="M43" s="216"/>
      <c r="N43" s="77" t="str">
        <f>IFERROR(VLOOKUP(L43,[16]受講料!$A$1:$B$2,2,FALSE),"")</f>
        <v/>
      </c>
      <c r="O43" s="78" t="s">
        <v>348</v>
      </c>
    </row>
    <row r="44" spans="1:15" ht="28.5" customHeight="1">
      <c r="K44" s="65"/>
      <c r="L44" s="215" t="s">
        <v>353</v>
      </c>
      <c r="M44" s="216"/>
      <c r="N44" s="77">
        <f>SUM(N24:N43)</f>
        <v>1000</v>
      </c>
      <c r="O44" s="78" t="s">
        <v>348</v>
      </c>
    </row>
    <row r="45" spans="1:15" ht="28.5" customHeight="1"/>
    <row r="46" spans="1:15" ht="28.5" customHeight="1"/>
    <row r="47" spans="1:15" ht="28.5" customHeight="1"/>
    <row r="48" spans="1:15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8.5" customHeight="1"/>
    <row r="60" ht="28.5" customHeight="1"/>
    <row r="61" ht="28.5" customHeight="1"/>
    <row r="62" ht="28.5" customHeight="1"/>
    <row r="63" ht="28.5" customHeight="1"/>
    <row r="64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31B8AC6B-84D5-4872-B677-36AE4BC9CF0D}"/>
  </hyperlinks>
  <pageMargins left="0.51181102362204722" right="0.51181102362204722" top="0.55118110236220474" bottom="0.55118110236220474" header="0" footer="0"/>
  <pageSetup paperSize="9" fitToHeight="0" orientation="portrait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7A97-0007-4E6B-9371-54E4E97186BD}">
  <dimension ref="A1:O44"/>
  <sheetViews>
    <sheetView topLeftCell="A14" workbookViewId="0">
      <selection activeCell="B24" sqref="B24:N24"/>
    </sheetView>
  </sheetViews>
  <sheetFormatPr defaultRowHeight="28.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5" customWidth="1"/>
    <col min="7" max="7" width="10" customWidth="1"/>
    <col min="8" max="8" width="8.83203125" customWidth="1"/>
    <col min="9" max="9" width="8" customWidth="1"/>
    <col min="10" max="10" width="12.33203125" customWidth="1"/>
    <col min="12" max="13" width="9.08203125" customWidth="1"/>
    <col min="14" max="14" width="6.58203125" customWidth="1"/>
    <col min="15" max="15" width="4.25" customWidth="1"/>
    <col min="16" max="16" width="4.75" customWidth="1"/>
  </cols>
  <sheetData>
    <row r="1" spans="1:15" ht="28.5" customHeight="1">
      <c r="A1" s="153" t="s">
        <v>34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8.5" customHeight="1">
      <c r="A2" s="111"/>
      <c r="B2" s="111"/>
      <c r="C2" s="112"/>
      <c r="D2" s="112"/>
      <c r="E2" s="111"/>
      <c r="F2" s="111"/>
      <c r="G2" s="111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"/>
    </row>
    <row r="4" spans="1:15" s="2" customFormat="1" ht="28.5" customHeight="1">
      <c r="A4" s="122" t="s">
        <v>42</v>
      </c>
      <c r="B4" s="123"/>
      <c r="C4" s="124" t="s">
        <v>37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6"/>
    </row>
    <row r="5" spans="1:15" s="2" customFormat="1" ht="28.5" customHeight="1">
      <c r="A5" s="122" t="s">
        <v>1</v>
      </c>
      <c r="B5" s="123"/>
      <c r="C5" s="139" t="s">
        <v>54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15" s="2" customFormat="1" ht="28.5" customHeight="1">
      <c r="A6" s="134" t="s">
        <v>2</v>
      </c>
      <c r="B6" s="136"/>
      <c r="C6" s="122" t="s">
        <v>33</v>
      </c>
      <c r="D6" s="123"/>
      <c r="E6" s="127" t="s">
        <v>49</v>
      </c>
      <c r="F6" s="116"/>
      <c r="G6" s="116"/>
      <c r="H6" s="117"/>
      <c r="I6" s="3" t="s">
        <v>40</v>
      </c>
      <c r="J6" s="127" t="s">
        <v>50</v>
      </c>
      <c r="K6" s="116"/>
      <c r="L6" s="116"/>
      <c r="M6" s="116"/>
      <c r="N6" s="116"/>
      <c r="O6" s="117"/>
    </row>
    <row r="7" spans="1:15" s="2" customFormat="1" ht="28.5" customHeight="1">
      <c r="A7" s="134" t="s">
        <v>3</v>
      </c>
      <c r="B7" s="135"/>
      <c r="C7" s="167" t="s">
        <v>44</v>
      </c>
      <c r="D7" s="168"/>
      <c r="E7" s="168" t="s">
        <v>51</v>
      </c>
      <c r="F7" s="168"/>
      <c r="G7" s="168"/>
      <c r="H7" s="169"/>
      <c r="I7" s="157" t="s">
        <v>4</v>
      </c>
      <c r="J7" s="159" t="s">
        <v>52</v>
      </c>
      <c r="K7" s="160"/>
      <c r="L7" s="160"/>
      <c r="M7" s="160"/>
      <c r="N7" s="160"/>
      <c r="O7" s="161"/>
    </row>
    <row r="8" spans="1:15" s="2" customFormat="1" ht="28.5" customHeight="1">
      <c r="A8" s="134" t="s">
        <v>5</v>
      </c>
      <c r="B8" s="136"/>
      <c r="C8" s="167" t="s">
        <v>44</v>
      </c>
      <c r="D8" s="168"/>
      <c r="E8" s="168" t="s">
        <v>55</v>
      </c>
      <c r="F8" s="168"/>
      <c r="G8" s="168"/>
      <c r="H8" s="169"/>
      <c r="I8" s="158"/>
      <c r="J8" s="162"/>
      <c r="K8" s="163"/>
      <c r="L8" s="163"/>
      <c r="M8" s="163"/>
      <c r="N8" s="163"/>
      <c r="O8" s="164"/>
    </row>
    <row r="9" spans="1:15" s="2" customFormat="1" ht="28.5" customHeight="1">
      <c r="A9" s="113" t="s">
        <v>35</v>
      </c>
      <c r="B9" s="114"/>
      <c r="C9" s="115" t="s">
        <v>53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15" s="2" customFormat="1" ht="11.15" customHeight="1"/>
    <row r="11" spans="1:15" s="12" customFormat="1" ht="22" customHeight="1">
      <c r="B11" s="12" t="s">
        <v>45</v>
      </c>
    </row>
    <row r="12" spans="1:15" s="12" customFormat="1" ht="22" customHeight="1">
      <c r="B12" s="12" t="s">
        <v>47</v>
      </c>
    </row>
    <row r="13" spans="1:15" s="12" customFormat="1" ht="22" customHeight="1">
      <c r="B13" s="12" t="s">
        <v>48</v>
      </c>
    </row>
    <row r="14" spans="1:15" s="12" customFormat="1" ht="22" customHeight="1">
      <c r="B14" s="13" t="s">
        <v>46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5" customHeight="1"/>
    <row r="16" spans="1:15" s="2" customFormat="1" ht="28.5" customHeight="1">
      <c r="A16" s="121" t="s">
        <v>6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"/>
    </row>
    <row r="17" spans="1:15" s="2" customFormat="1" ht="28.5" customHeight="1">
      <c r="A17" s="137" t="s">
        <v>31</v>
      </c>
      <c r="B17" s="138"/>
      <c r="C17" s="134" t="s">
        <v>430</v>
      </c>
      <c r="D17" s="149"/>
      <c r="E17" s="149"/>
      <c r="F17" s="149"/>
      <c r="G17" s="149"/>
      <c r="H17" s="135"/>
      <c r="I17" s="134" t="s">
        <v>41</v>
      </c>
      <c r="J17" s="135"/>
      <c r="K17" s="127" t="s">
        <v>431</v>
      </c>
      <c r="L17" s="116"/>
      <c r="M17" s="116"/>
      <c r="N17" s="116"/>
      <c r="O17" s="117"/>
    </row>
    <row r="18" spans="1:15" s="2" customFormat="1" ht="28.5" customHeight="1">
      <c r="A18" s="122" t="s">
        <v>7</v>
      </c>
      <c r="B18" s="138"/>
      <c r="C18" s="118" t="s">
        <v>33</v>
      </c>
      <c r="D18" s="118"/>
      <c r="E18" s="242" t="s">
        <v>432</v>
      </c>
      <c r="F18" s="243"/>
      <c r="G18" s="243"/>
      <c r="H18" s="244"/>
      <c r="I18" s="3" t="s">
        <v>40</v>
      </c>
      <c r="J18" s="150"/>
      <c r="K18" s="151"/>
      <c r="L18" s="151"/>
      <c r="M18" s="151"/>
      <c r="N18" s="151"/>
      <c r="O18" s="152"/>
    </row>
    <row r="19" spans="1:15" s="2" customFormat="1" ht="28.5" customHeight="1">
      <c r="A19" s="122" t="s">
        <v>32</v>
      </c>
      <c r="B19" s="123"/>
      <c r="C19" s="165" t="s">
        <v>433</v>
      </c>
      <c r="D19" s="166"/>
      <c r="E19" s="166"/>
      <c r="F19" s="166"/>
      <c r="G19" s="151" t="s">
        <v>450</v>
      </c>
      <c r="H19" s="151"/>
      <c r="I19" s="151"/>
      <c r="J19" s="151"/>
      <c r="K19" s="151"/>
      <c r="L19" s="151"/>
      <c r="M19" s="151"/>
      <c r="N19" s="151"/>
      <c r="O19" s="152"/>
    </row>
    <row r="20" spans="1:15" s="2" customFormat="1" ht="28.5" customHeight="1">
      <c r="A20" s="122" t="s">
        <v>36</v>
      </c>
      <c r="B20" s="138"/>
      <c r="C20" s="154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6"/>
    </row>
    <row r="21" spans="1:15" ht="10" customHeight="1"/>
    <row r="22" spans="1:15" ht="21" customHeight="1">
      <c r="A22" s="129"/>
      <c r="B22" s="6" t="s">
        <v>17</v>
      </c>
      <c r="C22" s="123" t="s">
        <v>8</v>
      </c>
      <c r="D22" s="123"/>
      <c r="E22" s="118"/>
      <c r="F22" s="118" t="s">
        <v>19</v>
      </c>
      <c r="G22" s="118" t="s">
        <v>10</v>
      </c>
      <c r="H22" s="118"/>
      <c r="I22" s="144" t="s">
        <v>38</v>
      </c>
      <c r="J22" s="128"/>
      <c r="K22" s="131" t="s">
        <v>9</v>
      </c>
      <c r="L22" s="122" t="s">
        <v>11</v>
      </c>
      <c r="M22" s="133"/>
      <c r="N22" s="133"/>
      <c r="O22" s="123"/>
    </row>
    <row r="23" spans="1:15" ht="21" customHeight="1">
      <c r="A23" s="129"/>
      <c r="B23" s="28" t="s">
        <v>18</v>
      </c>
      <c r="C23" s="128"/>
      <c r="D23" s="128"/>
      <c r="E23" s="118"/>
      <c r="F23" s="118"/>
      <c r="G23" s="118"/>
      <c r="H23" s="118"/>
      <c r="I23" s="145"/>
      <c r="J23" s="146"/>
      <c r="K23" s="132"/>
      <c r="L23" s="122" t="s">
        <v>29</v>
      </c>
      <c r="M23" s="123"/>
      <c r="N23" s="122" t="s">
        <v>28</v>
      </c>
      <c r="O23" s="123"/>
    </row>
    <row r="24" spans="1:15" ht="28.5" customHeight="1">
      <c r="A24" s="3">
        <v>1</v>
      </c>
      <c r="B24" s="24">
        <v>105572</v>
      </c>
      <c r="C24" s="25"/>
      <c r="D24" s="16" t="s">
        <v>39</v>
      </c>
      <c r="E24" s="26"/>
      <c r="F24" s="27"/>
      <c r="G24" s="130" t="s">
        <v>434</v>
      </c>
      <c r="H24" s="130"/>
      <c r="I24" s="147" t="s">
        <v>435</v>
      </c>
      <c r="J24" s="148"/>
      <c r="K24" s="21" t="s">
        <v>15</v>
      </c>
      <c r="L24" s="119" t="s">
        <v>12</v>
      </c>
      <c r="M24" s="120"/>
      <c r="N24" s="22">
        <f>IFERROR(VLOOKUP(L24,[17]受講料!$A$1:$B$2,2,FALSE),"")</f>
        <v>5000</v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130"/>
      <c r="H25" s="130"/>
      <c r="I25" s="142"/>
      <c r="J25" s="143"/>
      <c r="K25" s="21"/>
      <c r="L25" s="119"/>
      <c r="M25" s="120"/>
      <c r="N25" s="22" t="str">
        <f>IFERROR(VLOOKUP(L25,[17]受講料!$A$1:$B$2,2,FALSE),"")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130"/>
      <c r="H26" s="130"/>
      <c r="I26" s="142"/>
      <c r="J26" s="143"/>
      <c r="K26" s="21"/>
      <c r="L26" s="119"/>
      <c r="M26" s="120"/>
      <c r="N26" s="22" t="str">
        <f>IFERROR(VLOOKUP(L26,[17]受講料!$A$1:$B$2,2,FALSE),"")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130"/>
      <c r="H27" s="130"/>
      <c r="I27" s="142"/>
      <c r="J27" s="143"/>
      <c r="K27" s="21"/>
      <c r="L27" s="119"/>
      <c r="M27" s="120"/>
      <c r="N27" s="22" t="str">
        <f>IFERROR(VLOOKUP(L27,[17]受講料!$A$1:$B$2,2,FALSE),"")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130"/>
      <c r="H28" s="130"/>
      <c r="I28" s="142"/>
      <c r="J28" s="143"/>
      <c r="K28" s="21"/>
      <c r="L28" s="119"/>
      <c r="M28" s="120"/>
      <c r="N28" s="22" t="str">
        <f>IFERROR(VLOOKUP(L28,[17]受講料!$A$1:$B$2,2,FALSE),"")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130"/>
      <c r="H29" s="130"/>
      <c r="I29" s="142"/>
      <c r="J29" s="143"/>
      <c r="K29" s="21"/>
      <c r="L29" s="119"/>
      <c r="M29" s="120"/>
      <c r="N29" s="22" t="str">
        <f>IFERROR(VLOOKUP(L29,[17]受講料!$A$1:$B$2,2,FALSE),"")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130"/>
      <c r="H30" s="130"/>
      <c r="I30" s="142"/>
      <c r="J30" s="143"/>
      <c r="K30" s="21"/>
      <c r="L30" s="119"/>
      <c r="M30" s="120"/>
      <c r="N30" s="22" t="str">
        <f>IFERROR(VLOOKUP(L30,[17]受講料!$A$1:$B$2,2,FALSE),"")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130"/>
      <c r="H31" s="130"/>
      <c r="I31" s="142"/>
      <c r="J31" s="143"/>
      <c r="K31" s="21"/>
      <c r="L31" s="119"/>
      <c r="M31" s="120"/>
      <c r="N31" s="22" t="str">
        <f>IFERROR(VLOOKUP(L31,[17]受講料!$A$1:$B$2,2,FALSE),"")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130"/>
      <c r="H32" s="130"/>
      <c r="I32" s="142"/>
      <c r="J32" s="143"/>
      <c r="K32" s="21"/>
      <c r="L32" s="119"/>
      <c r="M32" s="120"/>
      <c r="N32" s="22" t="str">
        <f>IFERROR(VLOOKUP(L32,[17]受講料!$A$1:$B$2,2,FALSE),"")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130"/>
      <c r="H33" s="130"/>
      <c r="I33" s="142"/>
      <c r="J33" s="143"/>
      <c r="K33" s="21"/>
      <c r="L33" s="119"/>
      <c r="M33" s="120"/>
      <c r="N33" s="22" t="str">
        <f>IFERROR(VLOOKUP(L33,[17]受講料!$A$1:$B$2,2,FALSE),"")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130"/>
      <c r="H34" s="130"/>
      <c r="I34" s="142"/>
      <c r="J34" s="143"/>
      <c r="K34" s="21"/>
      <c r="L34" s="119"/>
      <c r="M34" s="120"/>
      <c r="N34" s="22" t="str">
        <f>IFERROR(VLOOKUP(L34,[17]受講料!$A$1:$B$2,2,FALSE),"")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130"/>
      <c r="H35" s="130"/>
      <c r="I35" s="142"/>
      <c r="J35" s="143"/>
      <c r="K35" s="21"/>
      <c r="L35" s="119"/>
      <c r="M35" s="120"/>
      <c r="N35" s="22" t="str">
        <f>IFERROR(VLOOKUP(L35,[17]受講料!$A$1:$B$2,2,FALSE),"")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130"/>
      <c r="H36" s="130"/>
      <c r="I36" s="142"/>
      <c r="J36" s="143"/>
      <c r="K36" s="21"/>
      <c r="L36" s="119"/>
      <c r="M36" s="120"/>
      <c r="N36" s="22" t="str">
        <f>IFERROR(VLOOKUP(L36,[17]受講料!$A$1:$B$2,2,FALSE),"")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130"/>
      <c r="H37" s="130"/>
      <c r="I37" s="142"/>
      <c r="J37" s="143"/>
      <c r="K37" s="21"/>
      <c r="L37" s="119"/>
      <c r="M37" s="120"/>
      <c r="N37" s="22" t="str">
        <f>IFERROR(VLOOKUP(L37,[17]受講料!$A$1:$B$2,2,FALSE),"")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130"/>
      <c r="H38" s="130"/>
      <c r="I38" s="142"/>
      <c r="J38" s="143"/>
      <c r="K38" s="21"/>
      <c r="L38" s="119"/>
      <c r="M38" s="120"/>
      <c r="N38" s="22" t="str">
        <f>IFERROR(VLOOKUP(L38,[17]受講料!$A$1:$B$2,2,FALSE),"")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130"/>
      <c r="H39" s="130"/>
      <c r="I39" s="142"/>
      <c r="J39" s="143"/>
      <c r="K39" s="21"/>
      <c r="L39" s="119"/>
      <c r="M39" s="120"/>
      <c r="N39" s="22" t="str">
        <f>IFERROR(VLOOKUP(L39,[17]受講料!$A$1:$B$2,2,FALSE),"")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130"/>
      <c r="H40" s="130"/>
      <c r="I40" s="142"/>
      <c r="J40" s="143"/>
      <c r="K40" s="21"/>
      <c r="L40" s="119"/>
      <c r="M40" s="120"/>
      <c r="N40" s="22" t="str">
        <f>IFERROR(VLOOKUP(L40,[17]受講料!$A$1:$B$2,2,FALSE),"")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130"/>
      <c r="H41" s="130"/>
      <c r="I41" s="142"/>
      <c r="J41" s="143"/>
      <c r="K41" s="21"/>
      <c r="L41" s="119"/>
      <c r="M41" s="120"/>
      <c r="N41" s="22" t="str">
        <f>IFERROR(VLOOKUP(L41,[17]受講料!$A$1:$B$2,2,FALSE),"")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130"/>
      <c r="H42" s="130"/>
      <c r="I42" s="142"/>
      <c r="J42" s="143"/>
      <c r="K42" s="21"/>
      <c r="L42" s="119"/>
      <c r="M42" s="120"/>
      <c r="N42" s="22" t="str">
        <f>IFERROR(VLOOKUP(L42,[17]受講料!$A$1:$B$2,2,FALSE),"")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130"/>
      <c r="H43" s="130"/>
      <c r="I43" s="142"/>
      <c r="J43" s="143"/>
      <c r="K43" s="21"/>
      <c r="L43" s="119"/>
      <c r="M43" s="120"/>
      <c r="N43" s="22" t="str">
        <f>IFERROR(VLOOKUP(L43,[17]受講料!$A$1:$B$2,2,FALSE),"")</f>
        <v/>
      </c>
      <c r="O43" s="10" t="s">
        <v>16</v>
      </c>
    </row>
    <row r="44" spans="1:15" ht="28.5" customHeight="1">
      <c r="K44" s="9"/>
      <c r="L44" s="118" t="s">
        <v>30</v>
      </c>
      <c r="M44" s="118"/>
      <c r="N44" s="22">
        <f>SUM(N24:N43)</f>
        <v>5000</v>
      </c>
      <c r="O44" s="10" t="s">
        <v>16</v>
      </c>
    </row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F79C1995-B890-44CE-B808-2706A3693823}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C7D4-8179-42A7-901B-63D1720EB7AC}">
  <dimension ref="A1:O100"/>
  <sheetViews>
    <sheetView topLeftCell="A11" workbookViewId="0">
      <selection activeCell="B24" sqref="B24:N24"/>
    </sheetView>
  </sheetViews>
  <sheetFormatPr defaultColWidth="14.33203125" defaultRowHeight="1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33203125" customWidth="1"/>
    <col min="7" max="7" width="10" customWidth="1"/>
    <col min="8" max="8" width="8.83203125" customWidth="1"/>
    <col min="9" max="9" width="8" customWidth="1"/>
    <col min="10" max="10" width="12.33203125" customWidth="1"/>
    <col min="11" max="11" width="8.75" customWidth="1"/>
    <col min="12" max="13" width="9.08203125" customWidth="1"/>
    <col min="14" max="14" width="6.58203125" customWidth="1"/>
    <col min="15" max="15" width="4.25" customWidth="1"/>
  </cols>
  <sheetData>
    <row r="1" spans="1:15" ht="28.5" customHeight="1">
      <c r="A1" s="245" t="s">
        <v>298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ht="28.5" customHeight="1">
      <c r="A2" s="247"/>
      <c r="B2" s="246"/>
      <c r="C2" s="248"/>
      <c r="D2" s="246"/>
      <c r="E2" s="246"/>
      <c r="F2" s="246"/>
      <c r="G2" s="246"/>
      <c r="H2" s="84"/>
      <c r="I2" s="84"/>
      <c r="J2" s="84"/>
      <c r="K2" s="84"/>
      <c r="L2" s="84"/>
      <c r="M2" s="84"/>
      <c r="N2" s="84"/>
      <c r="O2" s="84"/>
    </row>
    <row r="3" spans="1:15" ht="28.5" customHeight="1">
      <c r="A3" s="249" t="s">
        <v>299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85"/>
      <c r="N3" s="86"/>
      <c r="O3" s="86"/>
    </row>
    <row r="4" spans="1:15" ht="28.5" customHeight="1">
      <c r="A4" s="250" t="s">
        <v>411</v>
      </c>
      <c r="B4" s="251"/>
      <c r="C4" s="252" t="s">
        <v>412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1"/>
    </row>
    <row r="5" spans="1:15" ht="28.5" customHeight="1">
      <c r="A5" s="250" t="s">
        <v>302</v>
      </c>
      <c r="B5" s="251"/>
      <c r="C5" s="252" t="s">
        <v>303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1"/>
    </row>
    <row r="6" spans="1:15" ht="28.5" customHeight="1">
      <c r="A6" s="254" t="s">
        <v>413</v>
      </c>
      <c r="B6" s="251"/>
      <c r="C6" s="250" t="s">
        <v>305</v>
      </c>
      <c r="D6" s="251"/>
      <c r="E6" s="265" t="s">
        <v>306</v>
      </c>
      <c r="F6" s="253"/>
      <c r="G6" s="253"/>
      <c r="H6" s="251"/>
      <c r="I6" s="87" t="s">
        <v>307</v>
      </c>
      <c r="J6" s="265" t="s">
        <v>308</v>
      </c>
      <c r="K6" s="253"/>
      <c r="L6" s="253"/>
      <c r="M6" s="253"/>
      <c r="N6" s="253"/>
      <c r="O6" s="251"/>
    </row>
    <row r="7" spans="1:15" ht="28.5" customHeight="1">
      <c r="A7" s="254" t="s">
        <v>309</v>
      </c>
      <c r="B7" s="251"/>
      <c r="C7" s="255" t="s">
        <v>310</v>
      </c>
      <c r="D7" s="253"/>
      <c r="E7" s="256" t="s">
        <v>311</v>
      </c>
      <c r="F7" s="253"/>
      <c r="G7" s="253"/>
      <c r="H7" s="251"/>
      <c r="I7" s="257" t="s">
        <v>312</v>
      </c>
      <c r="J7" s="259" t="s">
        <v>313</v>
      </c>
      <c r="K7" s="260"/>
      <c r="L7" s="260"/>
      <c r="M7" s="260"/>
      <c r="N7" s="260"/>
      <c r="O7" s="261"/>
    </row>
    <row r="8" spans="1:15" ht="28.5" customHeight="1">
      <c r="A8" s="254" t="s">
        <v>414</v>
      </c>
      <c r="B8" s="251"/>
      <c r="C8" s="255" t="s">
        <v>310</v>
      </c>
      <c r="D8" s="253"/>
      <c r="E8" s="256" t="s">
        <v>315</v>
      </c>
      <c r="F8" s="253"/>
      <c r="G8" s="253"/>
      <c r="H8" s="251"/>
      <c r="I8" s="258"/>
      <c r="J8" s="262"/>
      <c r="K8" s="263"/>
      <c r="L8" s="263"/>
      <c r="M8" s="263"/>
      <c r="N8" s="263"/>
      <c r="O8" s="264"/>
    </row>
    <row r="9" spans="1:15" ht="28.5" customHeight="1">
      <c r="A9" s="268" t="s">
        <v>316</v>
      </c>
      <c r="B9" s="251"/>
      <c r="C9" s="269" t="s">
        <v>317</v>
      </c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1"/>
    </row>
    <row r="10" spans="1:15" ht="10.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1:15" ht="21.75" customHeight="1">
      <c r="A11" s="89"/>
      <c r="B11" s="89" t="s">
        <v>415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1:15" ht="21.75" customHeight="1">
      <c r="A12" s="89"/>
      <c r="B12" s="89" t="s">
        <v>416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1:15" ht="21.75" customHeight="1">
      <c r="A13" s="89"/>
      <c r="B13" s="89" t="s">
        <v>417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15" ht="21.75" customHeight="1">
      <c r="A14" s="89"/>
      <c r="B14" s="90" t="s">
        <v>321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89"/>
      <c r="O14" s="89"/>
    </row>
    <row r="15" spans="1:15" ht="10.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5" ht="28.5" customHeight="1">
      <c r="A16" s="249" t="s">
        <v>322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85"/>
      <c r="N16" s="86"/>
      <c r="O16" s="86"/>
    </row>
    <row r="17" spans="1:15" ht="28.5" customHeight="1">
      <c r="A17" s="268" t="s">
        <v>323</v>
      </c>
      <c r="B17" s="251"/>
      <c r="C17" s="254" t="s">
        <v>436</v>
      </c>
      <c r="D17" s="253"/>
      <c r="E17" s="253"/>
      <c r="F17" s="253"/>
      <c r="G17" s="253"/>
      <c r="H17" s="251"/>
      <c r="I17" s="254" t="s">
        <v>325</v>
      </c>
      <c r="J17" s="251"/>
      <c r="K17" s="265" t="s">
        <v>437</v>
      </c>
      <c r="L17" s="253"/>
      <c r="M17" s="253"/>
      <c r="N17" s="253"/>
      <c r="O17" s="251"/>
    </row>
    <row r="18" spans="1:15" ht="28.5" customHeight="1">
      <c r="A18" s="250" t="s">
        <v>420</v>
      </c>
      <c r="B18" s="251"/>
      <c r="C18" s="250" t="s">
        <v>305</v>
      </c>
      <c r="D18" s="251"/>
      <c r="E18" s="252"/>
      <c r="F18" s="253"/>
      <c r="G18" s="253"/>
      <c r="H18" s="251"/>
      <c r="I18" s="87" t="s">
        <v>307</v>
      </c>
      <c r="J18" s="252"/>
      <c r="K18" s="253"/>
      <c r="L18" s="253"/>
      <c r="M18" s="253"/>
      <c r="N18" s="253"/>
      <c r="O18" s="251"/>
    </row>
    <row r="19" spans="1:15" ht="28.5" customHeight="1">
      <c r="A19" s="250" t="s">
        <v>330</v>
      </c>
      <c r="B19" s="251"/>
      <c r="C19" s="266"/>
      <c r="D19" s="253"/>
      <c r="E19" s="253"/>
      <c r="F19" s="253"/>
      <c r="G19" s="267"/>
      <c r="H19" s="253"/>
      <c r="I19" s="253"/>
      <c r="J19" s="253"/>
      <c r="K19" s="253"/>
      <c r="L19" s="253"/>
      <c r="M19" s="253"/>
      <c r="N19" s="253"/>
      <c r="O19" s="251"/>
    </row>
    <row r="20" spans="1:15" ht="28.5" customHeight="1">
      <c r="A20" s="250" t="s">
        <v>332</v>
      </c>
      <c r="B20" s="251"/>
      <c r="C20" s="270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1"/>
    </row>
    <row r="21" spans="1:15" ht="9.75" customHeight="1"/>
    <row r="22" spans="1:15" ht="21" customHeight="1">
      <c r="A22" s="271"/>
      <c r="B22" s="91" t="s">
        <v>334</v>
      </c>
      <c r="C22" s="272" t="s">
        <v>335</v>
      </c>
      <c r="D22" s="260"/>
      <c r="E22" s="261"/>
      <c r="F22" s="257" t="s">
        <v>336</v>
      </c>
      <c r="G22" s="273" t="s">
        <v>337</v>
      </c>
      <c r="H22" s="261"/>
      <c r="I22" s="273" t="s">
        <v>338</v>
      </c>
      <c r="J22" s="261"/>
      <c r="K22" s="257" t="s">
        <v>339</v>
      </c>
      <c r="L22" s="250" t="s">
        <v>340</v>
      </c>
      <c r="M22" s="253"/>
      <c r="N22" s="253"/>
      <c r="O22" s="251"/>
    </row>
    <row r="23" spans="1:15" ht="21" customHeight="1">
      <c r="A23" s="262"/>
      <c r="B23" s="92" t="s">
        <v>18</v>
      </c>
      <c r="C23" s="263"/>
      <c r="D23" s="263"/>
      <c r="E23" s="264"/>
      <c r="F23" s="258"/>
      <c r="G23" s="262"/>
      <c r="H23" s="264"/>
      <c r="I23" s="262"/>
      <c r="J23" s="264"/>
      <c r="K23" s="258"/>
      <c r="L23" s="250" t="s">
        <v>341</v>
      </c>
      <c r="M23" s="251"/>
      <c r="N23" s="250" t="s">
        <v>342</v>
      </c>
      <c r="O23" s="251"/>
    </row>
    <row r="24" spans="1:15" ht="28.5" customHeight="1">
      <c r="A24" s="87">
        <v>1</v>
      </c>
      <c r="B24" s="93"/>
      <c r="C24" s="94"/>
      <c r="D24" s="95"/>
      <c r="E24" s="96"/>
      <c r="F24" s="97"/>
      <c r="G24" s="274" t="s">
        <v>438</v>
      </c>
      <c r="H24" s="251"/>
      <c r="I24" s="276" t="s">
        <v>439</v>
      </c>
      <c r="J24" s="251"/>
      <c r="K24" s="99" t="s">
        <v>346</v>
      </c>
      <c r="L24" s="275" t="s">
        <v>347</v>
      </c>
      <c r="M24" s="251"/>
      <c r="N24" s="100">
        <f>IFERROR(VLOOKUP(L24,[18]受講料!$A$1:$B$2,2,FALSE),"")</f>
        <v>5000</v>
      </c>
      <c r="O24" s="101" t="s">
        <v>348</v>
      </c>
    </row>
    <row r="25" spans="1:15" ht="28.5" customHeight="1">
      <c r="A25" s="87">
        <v>2</v>
      </c>
      <c r="B25" s="99"/>
      <c r="C25" s="102"/>
      <c r="D25" s="103" t="s">
        <v>343</v>
      </c>
      <c r="E25" s="104"/>
      <c r="F25" s="99"/>
      <c r="G25" s="274"/>
      <c r="H25" s="251"/>
      <c r="I25" s="274"/>
      <c r="J25" s="251"/>
      <c r="K25" s="99"/>
      <c r="L25" s="275"/>
      <c r="M25" s="251"/>
      <c r="N25" s="100" t="str">
        <f>IFERROR(VLOOKUP(L25,[18]受講料!$A$1:$B$2,2,FALSE),"")</f>
        <v/>
      </c>
      <c r="O25" s="101" t="s">
        <v>348</v>
      </c>
    </row>
    <row r="26" spans="1:15" ht="28.5" customHeight="1">
      <c r="A26" s="87">
        <v>3</v>
      </c>
      <c r="B26" s="99"/>
      <c r="C26" s="105"/>
      <c r="D26" s="106" t="s">
        <v>343</v>
      </c>
      <c r="E26" s="104"/>
      <c r="F26" s="99"/>
      <c r="G26" s="274"/>
      <c r="H26" s="251"/>
      <c r="I26" s="274"/>
      <c r="J26" s="251"/>
      <c r="K26" s="99"/>
      <c r="L26" s="275"/>
      <c r="M26" s="251"/>
      <c r="N26" s="100" t="str">
        <f>IFERROR(VLOOKUP(L26,[18]受講料!$A$1:$B$2,2,FALSE),"")</f>
        <v/>
      </c>
      <c r="O26" s="101" t="s">
        <v>348</v>
      </c>
    </row>
    <row r="27" spans="1:15" ht="28.5" customHeight="1">
      <c r="A27" s="87">
        <v>4</v>
      </c>
      <c r="B27" s="99"/>
      <c r="C27" s="98"/>
      <c r="D27" s="106" t="s">
        <v>343</v>
      </c>
      <c r="E27" s="104"/>
      <c r="F27" s="99"/>
      <c r="G27" s="274"/>
      <c r="H27" s="251"/>
      <c r="I27" s="274"/>
      <c r="J27" s="251"/>
      <c r="K27" s="99"/>
      <c r="L27" s="275"/>
      <c r="M27" s="251"/>
      <c r="N27" s="100" t="str">
        <f>IFERROR(VLOOKUP(L27,[18]受講料!$A$1:$B$2,2,FALSE),"")</f>
        <v/>
      </c>
      <c r="O27" s="101" t="s">
        <v>348</v>
      </c>
    </row>
    <row r="28" spans="1:15" ht="28.5" customHeight="1">
      <c r="A28" s="87">
        <v>5</v>
      </c>
      <c r="B28" s="99"/>
      <c r="C28" s="98"/>
      <c r="D28" s="106" t="s">
        <v>343</v>
      </c>
      <c r="E28" s="104"/>
      <c r="F28" s="99"/>
      <c r="G28" s="274"/>
      <c r="H28" s="251"/>
      <c r="I28" s="274"/>
      <c r="J28" s="251"/>
      <c r="K28" s="99"/>
      <c r="L28" s="275"/>
      <c r="M28" s="251"/>
      <c r="N28" s="100" t="str">
        <f>IFERROR(VLOOKUP(L28,[18]受講料!$A$1:$B$2,2,FALSE),"")</f>
        <v/>
      </c>
      <c r="O28" s="101" t="s">
        <v>348</v>
      </c>
    </row>
    <row r="29" spans="1:15" ht="28.5" customHeight="1">
      <c r="A29" s="87">
        <v>6</v>
      </c>
      <c r="B29" s="99"/>
      <c r="C29" s="98"/>
      <c r="D29" s="106" t="s">
        <v>343</v>
      </c>
      <c r="E29" s="104"/>
      <c r="F29" s="99"/>
      <c r="G29" s="274"/>
      <c r="H29" s="251"/>
      <c r="I29" s="274"/>
      <c r="J29" s="251"/>
      <c r="K29" s="99"/>
      <c r="L29" s="275"/>
      <c r="M29" s="251"/>
      <c r="N29" s="100" t="str">
        <f>IFERROR(VLOOKUP(L29,[18]受講料!$A$1:$B$2,2,FALSE),"")</f>
        <v/>
      </c>
      <c r="O29" s="101" t="s">
        <v>348</v>
      </c>
    </row>
    <row r="30" spans="1:15" ht="28.5" customHeight="1">
      <c r="A30" s="87">
        <v>7</v>
      </c>
      <c r="B30" s="99"/>
      <c r="C30" s="98"/>
      <c r="D30" s="106" t="s">
        <v>343</v>
      </c>
      <c r="E30" s="104"/>
      <c r="F30" s="99"/>
      <c r="G30" s="274"/>
      <c r="H30" s="251"/>
      <c r="I30" s="274"/>
      <c r="J30" s="251"/>
      <c r="K30" s="99"/>
      <c r="L30" s="275"/>
      <c r="M30" s="251"/>
      <c r="N30" s="100" t="str">
        <f>IFERROR(VLOOKUP(L30,[18]受講料!$A$1:$B$2,2,FALSE),"")</f>
        <v/>
      </c>
      <c r="O30" s="101" t="s">
        <v>348</v>
      </c>
    </row>
    <row r="31" spans="1:15" ht="28.5" customHeight="1">
      <c r="A31" s="87">
        <v>8</v>
      </c>
      <c r="B31" s="99"/>
      <c r="C31" s="98"/>
      <c r="D31" s="106" t="s">
        <v>343</v>
      </c>
      <c r="E31" s="104"/>
      <c r="F31" s="99"/>
      <c r="G31" s="274"/>
      <c r="H31" s="251"/>
      <c r="I31" s="274"/>
      <c r="J31" s="251"/>
      <c r="K31" s="99"/>
      <c r="L31" s="275"/>
      <c r="M31" s="251"/>
      <c r="N31" s="100" t="str">
        <f>IFERROR(VLOOKUP(L31,[18]受講料!$A$1:$B$2,2,FALSE),"")</f>
        <v/>
      </c>
      <c r="O31" s="101" t="s">
        <v>348</v>
      </c>
    </row>
    <row r="32" spans="1:15" ht="28.5" customHeight="1">
      <c r="A32" s="87">
        <v>9</v>
      </c>
      <c r="B32" s="99"/>
      <c r="C32" s="98"/>
      <c r="D32" s="106" t="s">
        <v>343</v>
      </c>
      <c r="E32" s="104"/>
      <c r="F32" s="99"/>
      <c r="G32" s="274"/>
      <c r="H32" s="251"/>
      <c r="I32" s="274"/>
      <c r="J32" s="251"/>
      <c r="K32" s="99"/>
      <c r="L32" s="275"/>
      <c r="M32" s="251"/>
      <c r="N32" s="100" t="str">
        <f>IFERROR(VLOOKUP(L32,[18]受講料!$A$1:$B$2,2,FALSE),"")</f>
        <v/>
      </c>
      <c r="O32" s="101" t="s">
        <v>348</v>
      </c>
    </row>
    <row r="33" spans="1:15" ht="28.5" customHeight="1">
      <c r="A33" s="87">
        <v>10</v>
      </c>
      <c r="B33" s="99"/>
      <c r="C33" s="98"/>
      <c r="D33" s="106" t="s">
        <v>343</v>
      </c>
      <c r="E33" s="104"/>
      <c r="F33" s="99"/>
      <c r="G33" s="274"/>
      <c r="H33" s="251"/>
      <c r="I33" s="274"/>
      <c r="J33" s="251"/>
      <c r="K33" s="99"/>
      <c r="L33" s="275"/>
      <c r="M33" s="251"/>
      <c r="N33" s="100" t="str">
        <f>IFERROR(VLOOKUP(L33,[18]受講料!$A$1:$B$2,2,FALSE),"")</f>
        <v/>
      </c>
      <c r="O33" s="101" t="s">
        <v>348</v>
      </c>
    </row>
    <row r="34" spans="1:15" ht="28.5" customHeight="1">
      <c r="A34" s="87">
        <v>11</v>
      </c>
      <c r="B34" s="99"/>
      <c r="C34" s="98"/>
      <c r="D34" s="106" t="s">
        <v>343</v>
      </c>
      <c r="E34" s="104"/>
      <c r="F34" s="99"/>
      <c r="G34" s="274"/>
      <c r="H34" s="251"/>
      <c r="I34" s="274"/>
      <c r="J34" s="251"/>
      <c r="K34" s="99"/>
      <c r="L34" s="275"/>
      <c r="M34" s="251"/>
      <c r="N34" s="100" t="str">
        <f>IFERROR(VLOOKUP(L34,[18]受講料!$A$1:$B$2,2,FALSE),"")</f>
        <v/>
      </c>
      <c r="O34" s="101" t="s">
        <v>348</v>
      </c>
    </row>
    <row r="35" spans="1:15" ht="28.5" customHeight="1">
      <c r="A35" s="87">
        <v>12</v>
      </c>
      <c r="B35" s="99"/>
      <c r="C35" s="98"/>
      <c r="D35" s="106" t="s">
        <v>343</v>
      </c>
      <c r="E35" s="104"/>
      <c r="F35" s="99"/>
      <c r="G35" s="274"/>
      <c r="H35" s="251"/>
      <c r="I35" s="274"/>
      <c r="J35" s="251"/>
      <c r="K35" s="99"/>
      <c r="L35" s="275"/>
      <c r="M35" s="251"/>
      <c r="N35" s="100" t="str">
        <f>IFERROR(VLOOKUP(L35,[18]受講料!$A$1:$B$2,2,FALSE),"")</f>
        <v/>
      </c>
      <c r="O35" s="101" t="s">
        <v>348</v>
      </c>
    </row>
    <row r="36" spans="1:15" ht="28.5" customHeight="1">
      <c r="A36" s="87">
        <v>13</v>
      </c>
      <c r="B36" s="99"/>
      <c r="C36" s="98"/>
      <c r="D36" s="106" t="s">
        <v>343</v>
      </c>
      <c r="E36" s="104"/>
      <c r="F36" s="99"/>
      <c r="G36" s="274"/>
      <c r="H36" s="251"/>
      <c r="I36" s="274"/>
      <c r="J36" s="251"/>
      <c r="K36" s="99"/>
      <c r="L36" s="275"/>
      <c r="M36" s="251"/>
      <c r="N36" s="100" t="str">
        <f>IFERROR(VLOOKUP(L36,[18]受講料!$A$1:$B$2,2,FALSE),"")</f>
        <v/>
      </c>
      <c r="O36" s="101" t="s">
        <v>348</v>
      </c>
    </row>
    <row r="37" spans="1:15" ht="28.5" customHeight="1">
      <c r="A37" s="87">
        <v>14</v>
      </c>
      <c r="B37" s="99"/>
      <c r="C37" s="98"/>
      <c r="D37" s="106" t="s">
        <v>343</v>
      </c>
      <c r="E37" s="104"/>
      <c r="F37" s="99"/>
      <c r="G37" s="274"/>
      <c r="H37" s="251"/>
      <c r="I37" s="274"/>
      <c r="J37" s="251"/>
      <c r="K37" s="99"/>
      <c r="L37" s="275"/>
      <c r="M37" s="251"/>
      <c r="N37" s="100" t="str">
        <f>IFERROR(VLOOKUP(L37,[18]受講料!$A$1:$B$2,2,FALSE),"")</f>
        <v/>
      </c>
      <c r="O37" s="101" t="s">
        <v>348</v>
      </c>
    </row>
    <row r="38" spans="1:15" ht="28.5" customHeight="1">
      <c r="A38" s="87">
        <v>15</v>
      </c>
      <c r="B38" s="99"/>
      <c r="C38" s="98"/>
      <c r="D38" s="106" t="s">
        <v>343</v>
      </c>
      <c r="E38" s="104"/>
      <c r="F38" s="99"/>
      <c r="G38" s="274"/>
      <c r="H38" s="251"/>
      <c r="I38" s="274"/>
      <c r="J38" s="251"/>
      <c r="K38" s="99"/>
      <c r="L38" s="275"/>
      <c r="M38" s="251"/>
      <c r="N38" s="100" t="str">
        <f>IFERROR(VLOOKUP(L38,[18]受講料!$A$1:$B$2,2,FALSE),"")</f>
        <v/>
      </c>
      <c r="O38" s="101" t="s">
        <v>348</v>
      </c>
    </row>
    <row r="39" spans="1:15" ht="28.5" customHeight="1">
      <c r="A39" s="87">
        <v>16</v>
      </c>
      <c r="B39" s="99"/>
      <c r="C39" s="98"/>
      <c r="D39" s="106" t="s">
        <v>343</v>
      </c>
      <c r="E39" s="104"/>
      <c r="F39" s="99"/>
      <c r="G39" s="274"/>
      <c r="H39" s="251"/>
      <c r="I39" s="274"/>
      <c r="J39" s="251"/>
      <c r="K39" s="99"/>
      <c r="L39" s="275"/>
      <c r="M39" s="251"/>
      <c r="N39" s="100" t="str">
        <f>IFERROR(VLOOKUP(L39,[18]受講料!$A$1:$B$2,2,FALSE),"")</f>
        <v/>
      </c>
      <c r="O39" s="101" t="s">
        <v>348</v>
      </c>
    </row>
    <row r="40" spans="1:15" ht="28.5" customHeight="1">
      <c r="A40" s="87">
        <v>17</v>
      </c>
      <c r="B40" s="99"/>
      <c r="C40" s="98"/>
      <c r="D40" s="106" t="s">
        <v>343</v>
      </c>
      <c r="E40" s="104"/>
      <c r="F40" s="99"/>
      <c r="G40" s="274"/>
      <c r="H40" s="251"/>
      <c r="I40" s="274"/>
      <c r="J40" s="251"/>
      <c r="K40" s="99"/>
      <c r="L40" s="275"/>
      <c r="M40" s="251"/>
      <c r="N40" s="100" t="str">
        <f>IFERROR(VLOOKUP(L40,[18]受講料!$A$1:$B$2,2,FALSE),"")</f>
        <v/>
      </c>
      <c r="O40" s="101" t="s">
        <v>348</v>
      </c>
    </row>
    <row r="41" spans="1:15" ht="28.5" customHeight="1">
      <c r="A41" s="87">
        <v>18</v>
      </c>
      <c r="B41" s="99"/>
      <c r="C41" s="98"/>
      <c r="D41" s="106" t="s">
        <v>343</v>
      </c>
      <c r="E41" s="104"/>
      <c r="F41" s="99"/>
      <c r="G41" s="274"/>
      <c r="H41" s="251"/>
      <c r="I41" s="274"/>
      <c r="J41" s="251"/>
      <c r="K41" s="99"/>
      <c r="L41" s="275"/>
      <c r="M41" s="251"/>
      <c r="N41" s="100" t="str">
        <f>IFERROR(VLOOKUP(L41,[18]受講料!$A$1:$B$2,2,FALSE),"")</f>
        <v/>
      </c>
      <c r="O41" s="101" t="s">
        <v>348</v>
      </c>
    </row>
    <row r="42" spans="1:15" ht="28.5" customHeight="1">
      <c r="A42" s="87">
        <v>19</v>
      </c>
      <c r="B42" s="99"/>
      <c r="C42" s="98"/>
      <c r="D42" s="106" t="s">
        <v>343</v>
      </c>
      <c r="E42" s="104"/>
      <c r="F42" s="99"/>
      <c r="G42" s="274"/>
      <c r="H42" s="251"/>
      <c r="I42" s="274"/>
      <c r="J42" s="251"/>
      <c r="K42" s="99"/>
      <c r="L42" s="275"/>
      <c r="M42" s="251"/>
      <c r="N42" s="100" t="str">
        <f>IFERROR(VLOOKUP(L42,[18]受講料!$A$1:$B$2,2,FALSE),"")</f>
        <v/>
      </c>
      <c r="O42" s="101" t="s">
        <v>348</v>
      </c>
    </row>
    <row r="43" spans="1:15" ht="28.5" customHeight="1">
      <c r="A43" s="87">
        <v>20</v>
      </c>
      <c r="B43" s="99"/>
      <c r="C43" s="98"/>
      <c r="D43" s="95" t="s">
        <v>343</v>
      </c>
      <c r="E43" s="104"/>
      <c r="F43" s="99"/>
      <c r="G43" s="274"/>
      <c r="H43" s="251"/>
      <c r="I43" s="274"/>
      <c r="J43" s="251"/>
      <c r="K43" s="99"/>
      <c r="L43" s="275"/>
      <c r="M43" s="251"/>
      <c r="N43" s="100" t="str">
        <f>IFERROR(VLOOKUP(L43,[18]受講料!$A$1:$B$2,2,FALSE),"")</f>
        <v/>
      </c>
      <c r="O43" s="101" t="s">
        <v>348</v>
      </c>
    </row>
    <row r="44" spans="1:15" ht="28.5" customHeight="1">
      <c r="K44" s="88"/>
      <c r="L44" s="250" t="s">
        <v>353</v>
      </c>
      <c r="M44" s="251"/>
      <c r="N44" s="100">
        <f>SUM(N24:N43)</f>
        <v>5000</v>
      </c>
      <c r="O44" s="101" t="s">
        <v>348</v>
      </c>
    </row>
    <row r="45" spans="1:15" ht="28.5" customHeight="1"/>
    <row r="46" spans="1:15" ht="28.5" customHeight="1"/>
    <row r="47" spans="1:15" ht="28.5" customHeight="1"/>
    <row r="48" spans="1:15" ht="28.5" customHeight="1"/>
    <row r="49" customFormat="1" ht="28.5" customHeight="1"/>
    <row r="50" customFormat="1" ht="28.5" customHeight="1"/>
    <row r="51" customFormat="1" ht="28.5" customHeight="1"/>
    <row r="52" customFormat="1" ht="28.5" customHeight="1"/>
    <row r="53" customFormat="1" ht="28.5" customHeight="1"/>
    <row r="54" customFormat="1" ht="28.5" customHeight="1"/>
    <row r="55" customFormat="1" ht="28.5" customHeight="1"/>
    <row r="56" customFormat="1" ht="28.5" customHeight="1"/>
    <row r="57" customFormat="1" ht="28.5" customHeight="1"/>
    <row r="58" customFormat="1" ht="28.5" customHeight="1"/>
    <row r="59" customFormat="1" ht="28.5" customHeight="1"/>
    <row r="60" customFormat="1" ht="28.5" customHeight="1"/>
    <row r="61" customFormat="1" ht="28.5" customHeight="1"/>
    <row r="62" customFormat="1" ht="28.5" customHeight="1"/>
    <row r="63" customFormat="1" ht="28.5" customHeight="1"/>
    <row r="64" customFormat="1" ht="28.5" customHeight="1"/>
    <row r="65" customFormat="1" ht="28.5" customHeight="1"/>
    <row r="66" customFormat="1" ht="28.5" customHeight="1"/>
    <row r="67" customFormat="1" ht="28.5" customHeight="1"/>
    <row r="68" customFormat="1" ht="28.5" customHeight="1"/>
    <row r="69" customFormat="1" ht="28.5" customHeight="1"/>
    <row r="70" customFormat="1" ht="28.5" customHeight="1"/>
    <row r="71" customFormat="1" ht="28.5" customHeight="1"/>
    <row r="72" customFormat="1" ht="28.5" customHeight="1"/>
    <row r="73" customFormat="1" ht="28.5" customHeight="1"/>
    <row r="74" customFormat="1" ht="28.5" customHeight="1"/>
    <row r="75" customFormat="1" ht="28.5" customHeight="1"/>
    <row r="76" customFormat="1" ht="28.5" customHeight="1"/>
    <row r="77" customFormat="1" ht="28.5" customHeight="1"/>
    <row r="78" customFormat="1" ht="28.5" customHeight="1"/>
    <row r="79" customFormat="1" ht="28.5" customHeight="1"/>
    <row r="80" customFormat="1" ht="28.5" customHeight="1"/>
    <row r="81" customFormat="1" ht="28.5" customHeight="1"/>
    <row r="82" customFormat="1" ht="28.5" customHeight="1"/>
    <row r="83" customFormat="1" ht="28.5" customHeight="1"/>
    <row r="84" customFormat="1" ht="28.5" customHeight="1"/>
    <row r="85" customFormat="1" ht="28.5" customHeight="1"/>
    <row r="86" customFormat="1" ht="28.5" customHeight="1"/>
    <row r="87" customFormat="1" ht="28.5" customHeight="1"/>
    <row r="88" customFormat="1" ht="28.5" customHeight="1"/>
    <row r="89" customFormat="1" ht="28.5" customHeight="1"/>
    <row r="90" customFormat="1" ht="28.5" customHeight="1"/>
    <row r="91" customFormat="1" ht="28.5" customHeight="1"/>
    <row r="92" customFormat="1" ht="28.5" customHeight="1"/>
    <row r="93" customFormat="1" ht="28.5" customHeight="1"/>
    <row r="94" customFormat="1" ht="28.5" customHeight="1"/>
    <row r="95" customFormat="1" ht="28.5" customHeight="1"/>
    <row r="96" customFormat="1" ht="28.5" customHeight="1"/>
    <row r="97" customFormat="1" ht="28.5" customHeight="1"/>
    <row r="98" customFormat="1" ht="28.5" customHeight="1"/>
    <row r="99" customFormat="1" ht="28.5" customHeight="1"/>
    <row r="100" customFormat="1" ht="28.5" customHeight="1"/>
  </sheetData>
  <mergeCells count="106"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</mergeCells>
  <phoneticPr fontId="1"/>
  <hyperlinks>
    <hyperlink ref="C9" r:id="rId1" xr:uid="{1FB9E866-2266-40A6-9BDE-FA8E27B82DD5}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72CC4-8179-457D-A9AD-389163D1EA1C}">
  <dimension ref="A1:O100"/>
  <sheetViews>
    <sheetView tabSelected="1" workbookViewId="0">
      <selection activeCell="G14" sqref="G14"/>
    </sheetView>
  </sheetViews>
  <sheetFormatPr defaultColWidth="14.33203125" defaultRowHeight="1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33203125" customWidth="1"/>
    <col min="7" max="7" width="10" customWidth="1"/>
    <col min="8" max="8" width="8.83203125" customWidth="1"/>
    <col min="9" max="9" width="8" customWidth="1"/>
    <col min="10" max="10" width="12.33203125" customWidth="1"/>
    <col min="11" max="11" width="8.75" customWidth="1"/>
    <col min="12" max="13" width="9.08203125" customWidth="1"/>
    <col min="14" max="14" width="6.58203125" customWidth="1"/>
    <col min="15" max="15" width="4.25" customWidth="1"/>
  </cols>
  <sheetData>
    <row r="1" spans="1:15" ht="28.5" customHeight="1">
      <c r="A1" s="245" t="s">
        <v>298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ht="28.5" customHeight="1">
      <c r="A2" s="247"/>
      <c r="B2" s="246"/>
      <c r="C2" s="248"/>
      <c r="D2" s="246"/>
      <c r="E2" s="246"/>
      <c r="F2" s="246"/>
      <c r="G2" s="246"/>
      <c r="H2" s="84"/>
      <c r="I2" s="84"/>
      <c r="J2" s="84"/>
      <c r="K2" s="84"/>
      <c r="L2" s="84"/>
      <c r="M2" s="84"/>
      <c r="N2" s="84"/>
      <c r="O2" s="84"/>
    </row>
    <row r="3" spans="1:15" ht="28.5" customHeight="1">
      <c r="A3" s="249" t="s">
        <v>299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85"/>
      <c r="N3" s="86"/>
      <c r="O3" s="86"/>
    </row>
    <row r="4" spans="1:15" ht="28.5" customHeight="1">
      <c r="A4" s="250" t="s">
        <v>411</v>
      </c>
      <c r="B4" s="251"/>
      <c r="C4" s="252" t="s">
        <v>412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1"/>
    </row>
    <row r="5" spans="1:15" ht="28.5" customHeight="1">
      <c r="A5" s="250" t="s">
        <v>302</v>
      </c>
      <c r="B5" s="251"/>
      <c r="C5" s="252" t="s">
        <v>303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1"/>
    </row>
    <row r="6" spans="1:15" ht="28.5" customHeight="1">
      <c r="A6" s="254" t="s">
        <v>413</v>
      </c>
      <c r="B6" s="251"/>
      <c r="C6" s="250" t="s">
        <v>305</v>
      </c>
      <c r="D6" s="251"/>
      <c r="E6" s="265" t="s">
        <v>306</v>
      </c>
      <c r="F6" s="253"/>
      <c r="G6" s="253"/>
      <c r="H6" s="251"/>
      <c r="I6" s="87" t="s">
        <v>307</v>
      </c>
      <c r="J6" s="265" t="s">
        <v>308</v>
      </c>
      <c r="K6" s="253"/>
      <c r="L6" s="253"/>
      <c r="M6" s="253"/>
      <c r="N6" s="253"/>
      <c r="O6" s="251"/>
    </row>
    <row r="7" spans="1:15" ht="28.5" customHeight="1">
      <c r="A7" s="254" t="s">
        <v>309</v>
      </c>
      <c r="B7" s="251"/>
      <c r="C7" s="255" t="s">
        <v>310</v>
      </c>
      <c r="D7" s="253"/>
      <c r="E7" s="256" t="s">
        <v>462</v>
      </c>
      <c r="F7" s="253"/>
      <c r="G7" s="253"/>
      <c r="H7" s="251"/>
      <c r="I7" s="257" t="s">
        <v>312</v>
      </c>
      <c r="J7" s="259" t="s">
        <v>464</v>
      </c>
      <c r="K7" s="260"/>
      <c r="L7" s="260"/>
      <c r="M7" s="260"/>
      <c r="N7" s="260"/>
      <c r="O7" s="261"/>
    </row>
    <row r="8" spans="1:15" ht="28.5" customHeight="1">
      <c r="A8" s="254" t="s">
        <v>414</v>
      </c>
      <c r="B8" s="251"/>
      <c r="C8" s="255" t="s">
        <v>310</v>
      </c>
      <c r="D8" s="253"/>
      <c r="E8" s="256" t="s">
        <v>463</v>
      </c>
      <c r="F8" s="253"/>
      <c r="G8" s="253"/>
      <c r="H8" s="251"/>
      <c r="I8" s="258"/>
      <c r="J8" s="262"/>
      <c r="K8" s="263"/>
      <c r="L8" s="263"/>
      <c r="M8" s="263"/>
      <c r="N8" s="263"/>
      <c r="O8" s="264"/>
    </row>
    <row r="9" spans="1:15" ht="28.5" customHeight="1">
      <c r="A9" s="268" t="s">
        <v>316</v>
      </c>
      <c r="B9" s="251"/>
      <c r="C9" s="269" t="s">
        <v>317</v>
      </c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1"/>
    </row>
    <row r="10" spans="1:15" ht="10.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1:15" ht="21.75" customHeight="1">
      <c r="A11" s="89"/>
      <c r="B11" s="89" t="s">
        <v>415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1:15" ht="21.75" customHeight="1">
      <c r="A12" s="89"/>
      <c r="B12" s="89" t="s">
        <v>416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1:15" ht="21.75" customHeight="1">
      <c r="A13" s="89"/>
      <c r="B13" s="89" t="s">
        <v>417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15" ht="21.75" customHeight="1">
      <c r="A14" s="89"/>
      <c r="B14" s="90" t="s">
        <v>321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89"/>
      <c r="O14" s="89"/>
    </row>
    <row r="15" spans="1:15" ht="10.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5" ht="28.5" customHeight="1">
      <c r="A16" s="249" t="s">
        <v>322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85"/>
      <c r="N16" s="86"/>
      <c r="O16" s="86"/>
    </row>
    <row r="17" spans="1:15" ht="28.5" customHeight="1">
      <c r="A17" s="268" t="s">
        <v>323</v>
      </c>
      <c r="B17" s="251"/>
      <c r="C17" s="254"/>
      <c r="D17" s="253"/>
      <c r="E17" s="253"/>
      <c r="F17" s="253"/>
      <c r="G17" s="253"/>
      <c r="H17" s="251"/>
      <c r="I17" s="254" t="s">
        <v>325</v>
      </c>
      <c r="J17" s="251"/>
      <c r="K17" s="265"/>
      <c r="L17" s="253"/>
      <c r="M17" s="253"/>
      <c r="N17" s="253"/>
      <c r="O17" s="251"/>
    </row>
    <row r="18" spans="1:15" ht="28.5" customHeight="1">
      <c r="A18" s="250" t="s">
        <v>420</v>
      </c>
      <c r="B18" s="251"/>
      <c r="C18" s="250" t="s">
        <v>305</v>
      </c>
      <c r="D18" s="251"/>
      <c r="E18" s="252"/>
      <c r="F18" s="253"/>
      <c r="G18" s="253"/>
      <c r="H18" s="251"/>
      <c r="I18" s="87" t="s">
        <v>307</v>
      </c>
      <c r="J18" s="252"/>
      <c r="K18" s="253"/>
      <c r="L18" s="253"/>
      <c r="M18" s="253"/>
      <c r="N18" s="253"/>
      <c r="O18" s="251"/>
    </row>
    <row r="19" spans="1:15" ht="28.5" customHeight="1">
      <c r="A19" s="250" t="s">
        <v>330</v>
      </c>
      <c r="B19" s="251"/>
      <c r="C19" s="266"/>
      <c r="D19" s="253"/>
      <c r="E19" s="253"/>
      <c r="F19" s="253"/>
      <c r="G19" s="267"/>
      <c r="H19" s="253"/>
      <c r="I19" s="253"/>
      <c r="J19" s="253"/>
      <c r="K19" s="253"/>
      <c r="L19" s="253"/>
      <c r="M19" s="253"/>
      <c r="N19" s="253"/>
      <c r="O19" s="251"/>
    </row>
    <row r="20" spans="1:15" ht="28.5" customHeight="1">
      <c r="A20" s="250" t="s">
        <v>332</v>
      </c>
      <c r="B20" s="251"/>
      <c r="C20" s="270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1"/>
    </row>
    <row r="21" spans="1:15" ht="9.75" customHeight="1"/>
    <row r="22" spans="1:15" ht="21" customHeight="1">
      <c r="A22" s="271"/>
      <c r="B22" s="91" t="s">
        <v>334</v>
      </c>
      <c r="C22" s="272" t="s">
        <v>335</v>
      </c>
      <c r="D22" s="260"/>
      <c r="E22" s="261"/>
      <c r="F22" s="257" t="s">
        <v>336</v>
      </c>
      <c r="G22" s="273" t="s">
        <v>337</v>
      </c>
      <c r="H22" s="261"/>
      <c r="I22" s="273" t="s">
        <v>338</v>
      </c>
      <c r="J22" s="261"/>
      <c r="K22" s="257" t="s">
        <v>339</v>
      </c>
      <c r="L22" s="250" t="s">
        <v>340</v>
      </c>
      <c r="M22" s="253"/>
      <c r="N22" s="253"/>
      <c r="O22" s="251"/>
    </row>
    <row r="23" spans="1:15" ht="21" customHeight="1">
      <c r="A23" s="262"/>
      <c r="B23" s="92" t="s">
        <v>18</v>
      </c>
      <c r="C23" s="263"/>
      <c r="D23" s="263"/>
      <c r="E23" s="264"/>
      <c r="F23" s="258"/>
      <c r="G23" s="262"/>
      <c r="H23" s="264"/>
      <c r="I23" s="262"/>
      <c r="J23" s="264"/>
      <c r="K23" s="258"/>
      <c r="L23" s="250" t="s">
        <v>341</v>
      </c>
      <c r="M23" s="251"/>
      <c r="N23" s="250" t="s">
        <v>342</v>
      </c>
      <c r="O23" s="251"/>
    </row>
    <row r="24" spans="1:15" ht="28.5" customHeight="1">
      <c r="A24" s="87">
        <v>1</v>
      </c>
      <c r="B24" s="93"/>
      <c r="C24" s="94"/>
      <c r="D24" s="95"/>
      <c r="E24" s="96"/>
      <c r="F24" s="97"/>
      <c r="G24" s="274"/>
      <c r="H24" s="251"/>
      <c r="I24" s="276"/>
      <c r="J24" s="251"/>
      <c r="K24" s="99"/>
      <c r="L24" s="275"/>
      <c r="M24" s="251"/>
      <c r="N24" s="100"/>
      <c r="O24" s="101" t="s">
        <v>348</v>
      </c>
    </row>
    <row r="25" spans="1:15" ht="28.5" customHeight="1">
      <c r="A25" s="87">
        <v>2</v>
      </c>
      <c r="B25" s="99"/>
      <c r="C25" s="102"/>
      <c r="D25" s="103" t="s">
        <v>343</v>
      </c>
      <c r="E25" s="104"/>
      <c r="F25" s="99"/>
      <c r="G25" s="274"/>
      <c r="H25" s="251"/>
      <c r="I25" s="274"/>
      <c r="J25" s="251"/>
      <c r="K25" s="99"/>
      <c r="L25" s="275"/>
      <c r="M25" s="251"/>
      <c r="N25" s="100" t="str">
        <f>IFERROR(VLOOKUP(L25,[18]受講料!$A$1:$B$2,2,FALSE),"")</f>
        <v/>
      </c>
      <c r="O25" s="101" t="s">
        <v>348</v>
      </c>
    </row>
    <row r="26" spans="1:15" ht="28.5" customHeight="1">
      <c r="A26" s="87">
        <v>3</v>
      </c>
      <c r="B26" s="99"/>
      <c r="C26" s="105"/>
      <c r="D26" s="106" t="s">
        <v>343</v>
      </c>
      <c r="E26" s="104"/>
      <c r="F26" s="99"/>
      <c r="G26" s="274"/>
      <c r="H26" s="251"/>
      <c r="I26" s="274"/>
      <c r="J26" s="251"/>
      <c r="K26" s="99"/>
      <c r="L26" s="275"/>
      <c r="M26" s="251"/>
      <c r="N26" s="100" t="str">
        <f>IFERROR(VLOOKUP(L26,[18]受講料!$A$1:$B$2,2,FALSE),"")</f>
        <v/>
      </c>
      <c r="O26" s="101" t="s">
        <v>348</v>
      </c>
    </row>
    <row r="27" spans="1:15" ht="28.5" customHeight="1">
      <c r="A27" s="87">
        <v>4</v>
      </c>
      <c r="B27" s="99"/>
      <c r="C27" s="98"/>
      <c r="D27" s="106" t="s">
        <v>343</v>
      </c>
      <c r="E27" s="104"/>
      <c r="F27" s="99"/>
      <c r="G27" s="274"/>
      <c r="H27" s="251"/>
      <c r="I27" s="274"/>
      <c r="J27" s="251"/>
      <c r="K27" s="99"/>
      <c r="L27" s="275"/>
      <c r="M27" s="251"/>
      <c r="N27" s="100" t="str">
        <f>IFERROR(VLOOKUP(L27,[18]受講料!$A$1:$B$2,2,FALSE),"")</f>
        <v/>
      </c>
      <c r="O27" s="101" t="s">
        <v>348</v>
      </c>
    </row>
    <row r="28" spans="1:15" ht="28.5" customHeight="1">
      <c r="A28" s="87">
        <v>5</v>
      </c>
      <c r="B28" s="99"/>
      <c r="C28" s="98"/>
      <c r="D28" s="106" t="s">
        <v>343</v>
      </c>
      <c r="E28" s="104"/>
      <c r="F28" s="99"/>
      <c r="G28" s="274"/>
      <c r="H28" s="251"/>
      <c r="I28" s="274"/>
      <c r="J28" s="251"/>
      <c r="K28" s="99"/>
      <c r="L28" s="275"/>
      <c r="M28" s="251"/>
      <c r="N28" s="100" t="str">
        <f>IFERROR(VLOOKUP(L28,[18]受講料!$A$1:$B$2,2,FALSE),"")</f>
        <v/>
      </c>
      <c r="O28" s="101" t="s">
        <v>348</v>
      </c>
    </row>
    <row r="29" spans="1:15" ht="28.5" customHeight="1">
      <c r="A29" s="87">
        <v>6</v>
      </c>
      <c r="B29" s="99"/>
      <c r="C29" s="98"/>
      <c r="D29" s="106" t="s">
        <v>343</v>
      </c>
      <c r="E29" s="104"/>
      <c r="F29" s="99"/>
      <c r="G29" s="274"/>
      <c r="H29" s="251"/>
      <c r="I29" s="274"/>
      <c r="J29" s="251"/>
      <c r="K29" s="99"/>
      <c r="L29" s="275"/>
      <c r="M29" s="251"/>
      <c r="N29" s="100" t="str">
        <f>IFERROR(VLOOKUP(L29,[18]受講料!$A$1:$B$2,2,FALSE),"")</f>
        <v/>
      </c>
      <c r="O29" s="101" t="s">
        <v>348</v>
      </c>
    </row>
    <row r="30" spans="1:15" ht="28.5" customHeight="1">
      <c r="A30" s="87">
        <v>7</v>
      </c>
      <c r="B30" s="99"/>
      <c r="C30" s="98"/>
      <c r="D30" s="106" t="s">
        <v>343</v>
      </c>
      <c r="E30" s="104"/>
      <c r="F30" s="99"/>
      <c r="G30" s="274"/>
      <c r="H30" s="251"/>
      <c r="I30" s="274"/>
      <c r="J30" s="251"/>
      <c r="K30" s="99"/>
      <c r="L30" s="275"/>
      <c r="M30" s="251"/>
      <c r="N30" s="100" t="str">
        <f>IFERROR(VLOOKUP(L30,[18]受講料!$A$1:$B$2,2,FALSE),"")</f>
        <v/>
      </c>
      <c r="O30" s="101" t="s">
        <v>348</v>
      </c>
    </row>
    <row r="31" spans="1:15" ht="28.5" customHeight="1">
      <c r="A31" s="87">
        <v>8</v>
      </c>
      <c r="B31" s="99"/>
      <c r="C31" s="98"/>
      <c r="D31" s="106" t="s">
        <v>343</v>
      </c>
      <c r="E31" s="104"/>
      <c r="F31" s="99"/>
      <c r="G31" s="274"/>
      <c r="H31" s="251"/>
      <c r="I31" s="274"/>
      <c r="J31" s="251"/>
      <c r="K31" s="99"/>
      <c r="L31" s="275"/>
      <c r="M31" s="251"/>
      <c r="N31" s="100" t="str">
        <f>IFERROR(VLOOKUP(L31,[18]受講料!$A$1:$B$2,2,FALSE),"")</f>
        <v/>
      </c>
      <c r="O31" s="101" t="s">
        <v>348</v>
      </c>
    </row>
    <row r="32" spans="1:15" ht="28.5" customHeight="1">
      <c r="A32" s="87">
        <v>9</v>
      </c>
      <c r="B32" s="99"/>
      <c r="C32" s="98"/>
      <c r="D32" s="106" t="s">
        <v>343</v>
      </c>
      <c r="E32" s="104"/>
      <c r="F32" s="99"/>
      <c r="G32" s="274"/>
      <c r="H32" s="251"/>
      <c r="I32" s="274"/>
      <c r="J32" s="251"/>
      <c r="K32" s="99"/>
      <c r="L32" s="275"/>
      <c r="M32" s="251"/>
      <c r="N32" s="100" t="str">
        <f>IFERROR(VLOOKUP(L32,[18]受講料!$A$1:$B$2,2,FALSE),"")</f>
        <v/>
      </c>
      <c r="O32" s="101" t="s">
        <v>348</v>
      </c>
    </row>
    <row r="33" spans="1:15" ht="28.5" customHeight="1">
      <c r="A33" s="87">
        <v>10</v>
      </c>
      <c r="B33" s="99"/>
      <c r="C33" s="98"/>
      <c r="D33" s="106" t="s">
        <v>343</v>
      </c>
      <c r="E33" s="104"/>
      <c r="F33" s="99"/>
      <c r="G33" s="274"/>
      <c r="H33" s="251"/>
      <c r="I33" s="274"/>
      <c r="J33" s="251"/>
      <c r="K33" s="99"/>
      <c r="L33" s="275"/>
      <c r="M33" s="251"/>
      <c r="N33" s="100" t="str">
        <f>IFERROR(VLOOKUP(L33,[18]受講料!$A$1:$B$2,2,FALSE),"")</f>
        <v/>
      </c>
      <c r="O33" s="101" t="s">
        <v>348</v>
      </c>
    </row>
    <row r="34" spans="1:15" ht="28.5" customHeight="1">
      <c r="A34" s="87">
        <v>11</v>
      </c>
      <c r="B34" s="99"/>
      <c r="C34" s="98"/>
      <c r="D34" s="106" t="s">
        <v>343</v>
      </c>
      <c r="E34" s="104"/>
      <c r="F34" s="99"/>
      <c r="G34" s="274"/>
      <c r="H34" s="251"/>
      <c r="I34" s="274"/>
      <c r="J34" s="251"/>
      <c r="K34" s="99"/>
      <c r="L34" s="275"/>
      <c r="M34" s="251"/>
      <c r="N34" s="100" t="str">
        <f>IFERROR(VLOOKUP(L34,[18]受講料!$A$1:$B$2,2,FALSE),"")</f>
        <v/>
      </c>
      <c r="O34" s="101" t="s">
        <v>348</v>
      </c>
    </row>
    <row r="35" spans="1:15" ht="28.5" customHeight="1">
      <c r="A35" s="87">
        <v>12</v>
      </c>
      <c r="B35" s="99"/>
      <c r="C35" s="98"/>
      <c r="D35" s="106" t="s">
        <v>343</v>
      </c>
      <c r="E35" s="104"/>
      <c r="F35" s="99"/>
      <c r="G35" s="274"/>
      <c r="H35" s="251"/>
      <c r="I35" s="274"/>
      <c r="J35" s="251"/>
      <c r="K35" s="99"/>
      <c r="L35" s="275"/>
      <c r="M35" s="251"/>
      <c r="N35" s="100" t="str">
        <f>IFERROR(VLOOKUP(L35,[18]受講料!$A$1:$B$2,2,FALSE),"")</f>
        <v/>
      </c>
      <c r="O35" s="101" t="s">
        <v>348</v>
      </c>
    </row>
    <row r="36" spans="1:15" ht="28.5" customHeight="1">
      <c r="A36" s="87">
        <v>13</v>
      </c>
      <c r="B36" s="99"/>
      <c r="C36" s="98"/>
      <c r="D36" s="106" t="s">
        <v>343</v>
      </c>
      <c r="E36" s="104"/>
      <c r="F36" s="99"/>
      <c r="G36" s="274"/>
      <c r="H36" s="251"/>
      <c r="I36" s="274"/>
      <c r="J36" s="251"/>
      <c r="K36" s="99"/>
      <c r="L36" s="275"/>
      <c r="M36" s="251"/>
      <c r="N36" s="100" t="str">
        <f>IFERROR(VLOOKUP(L36,[18]受講料!$A$1:$B$2,2,FALSE),"")</f>
        <v/>
      </c>
      <c r="O36" s="101" t="s">
        <v>348</v>
      </c>
    </row>
    <row r="37" spans="1:15" ht="28.5" customHeight="1">
      <c r="A37" s="87">
        <v>14</v>
      </c>
      <c r="B37" s="99"/>
      <c r="C37" s="98"/>
      <c r="D37" s="106" t="s">
        <v>343</v>
      </c>
      <c r="E37" s="104"/>
      <c r="F37" s="99"/>
      <c r="G37" s="274"/>
      <c r="H37" s="251"/>
      <c r="I37" s="274"/>
      <c r="J37" s="251"/>
      <c r="K37" s="99"/>
      <c r="L37" s="275"/>
      <c r="M37" s="251"/>
      <c r="N37" s="100" t="str">
        <f>IFERROR(VLOOKUP(L37,[18]受講料!$A$1:$B$2,2,FALSE),"")</f>
        <v/>
      </c>
      <c r="O37" s="101" t="s">
        <v>348</v>
      </c>
    </row>
    <row r="38" spans="1:15" ht="28.5" customHeight="1">
      <c r="A38" s="87">
        <v>15</v>
      </c>
      <c r="B38" s="99"/>
      <c r="C38" s="98"/>
      <c r="D38" s="106" t="s">
        <v>343</v>
      </c>
      <c r="E38" s="104"/>
      <c r="F38" s="99"/>
      <c r="G38" s="274"/>
      <c r="H38" s="251"/>
      <c r="I38" s="274"/>
      <c r="J38" s="251"/>
      <c r="K38" s="99"/>
      <c r="L38" s="275"/>
      <c r="M38" s="251"/>
      <c r="N38" s="100" t="str">
        <f>IFERROR(VLOOKUP(L38,[18]受講料!$A$1:$B$2,2,FALSE),"")</f>
        <v/>
      </c>
      <c r="O38" s="101" t="s">
        <v>348</v>
      </c>
    </row>
    <row r="39" spans="1:15" ht="28.5" customHeight="1">
      <c r="A39" s="87">
        <v>16</v>
      </c>
      <c r="B39" s="99"/>
      <c r="C39" s="98"/>
      <c r="D39" s="106" t="s">
        <v>343</v>
      </c>
      <c r="E39" s="104"/>
      <c r="F39" s="99"/>
      <c r="G39" s="274"/>
      <c r="H39" s="251"/>
      <c r="I39" s="274"/>
      <c r="J39" s="251"/>
      <c r="K39" s="99"/>
      <c r="L39" s="275"/>
      <c r="M39" s="251"/>
      <c r="N39" s="100" t="str">
        <f>IFERROR(VLOOKUP(L39,[18]受講料!$A$1:$B$2,2,FALSE),"")</f>
        <v/>
      </c>
      <c r="O39" s="101" t="s">
        <v>348</v>
      </c>
    </row>
    <row r="40" spans="1:15" ht="28.5" customHeight="1">
      <c r="A40" s="87">
        <v>17</v>
      </c>
      <c r="B40" s="99"/>
      <c r="C40" s="98"/>
      <c r="D40" s="106" t="s">
        <v>343</v>
      </c>
      <c r="E40" s="104"/>
      <c r="F40" s="99"/>
      <c r="G40" s="274"/>
      <c r="H40" s="251"/>
      <c r="I40" s="274"/>
      <c r="J40" s="251"/>
      <c r="K40" s="99"/>
      <c r="L40" s="275"/>
      <c r="M40" s="251"/>
      <c r="N40" s="100" t="str">
        <f>IFERROR(VLOOKUP(L40,[18]受講料!$A$1:$B$2,2,FALSE),"")</f>
        <v/>
      </c>
      <c r="O40" s="101" t="s">
        <v>348</v>
      </c>
    </row>
    <row r="41" spans="1:15" ht="28.5" customHeight="1">
      <c r="A41" s="87">
        <v>18</v>
      </c>
      <c r="B41" s="99"/>
      <c r="C41" s="98"/>
      <c r="D41" s="106" t="s">
        <v>343</v>
      </c>
      <c r="E41" s="104"/>
      <c r="F41" s="99"/>
      <c r="G41" s="274"/>
      <c r="H41" s="251"/>
      <c r="I41" s="274"/>
      <c r="J41" s="251"/>
      <c r="K41" s="99"/>
      <c r="L41" s="275"/>
      <c r="M41" s="251"/>
      <c r="N41" s="100" t="str">
        <f>IFERROR(VLOOKUP(L41,[18]受講料!$A$1:$B$2,2,FALSE),"")</f>
        <v/>
      </c>
      <c r="O41" s="101" t="s">
        <v>348</v>
      </c>
    </row>
    <row r="42" spans="1:15" ht="28.5" customHeight="1">
      <c r="A42" s="87">
        <v>19</v>
      </c>
      <c r="B42" s="99"/>
      <c r="C42" s="98"/>
      <c r="D42" s="106" t="s">
        <v>343</v>
      </c>
      <c r="E42" s="104"/>
      <c r="F42" s="99"/>
      <c r="G42" s="274"/>
      <c r="H42" s="251"/>
      <c r="I42" s="274"/>
      <c r="J42" s="251"/>
      <c r="K42" s="99"/>
      <c r="L42" s="275"/>
      <c r="M42" s="251"/>
      <c r="N42" s="100" t="str">
        <f>IFERROR(VLOOKUP(L42,[18]受講料!$A$1:$B$2,2,FALSE),"")</f>
        <v/>
      </c>
      <c r="O42" s="101" t="s">
        <v>348</v>
      </c>
    </row>
    <row r="43" spans="1:15" ht="28.5" customHeight="1">
      <c r="A43" s="87">
        <v>20</v>
      </c>
      <c r="B43" s="99"/>
      <c r="C43" s="98"/>
      <c r="D43" s="95" t="s">
        <v>343</v>
      </c>
      <c r="E43" s="104"/>
      <c r="F43" s="99"/>
      <c r="G43" s="274"/>
      <c r="H43" s="251"/>
      <c r="I43" s="274"/>
      <c r="J43" s="251"/>
      <c r="K43" s="99"/>
      <c r="L43" s="275"/>
      <c r="M43" s="251"/>
      <c r="N43" s="100" t="str">
        <f>IFERROR(VLOOKUP(L43,[18]受講料!$A$1:$B$2,2,FALSE),"")</f>
        <v/>
      </c>
      <c r="O43" s="101" t="s">
        <v>348</v>
      </c>
    </row>
    <row r="44" spans="1:15" ht="28.5" customHeight="1">
      <c r="K44" s="88"/>
      <c r="L44" s="250" t="s">
        <v>353</v>
      </c>
      <c r="M44" s="251"/>
      <c r="N44" s="100">
        <f>SUM(N24:N43)</f>
        <v>0</v>
      </c>
      <c r="O44" s="101" t="s">
        <v>348</v>
      </c>
    </row>
    <row r="45" spans="1:15" ht="28.5" customHeight="1"/>
    <row r="46" spans="1:15" ht="28.5" customHeight="1"/>
    <row r="47" spans="1:15" ht="28.5" customHeight="1"/>
    <row r="48" spans="1:15" ht="28.5" customHeight="1"/>
    <row r="49" customFormat="1" ht="28.5" customHeight="1"/>
    <row r="50" customFormat="1" ht="28.5" customHeight="1"/>
    <row r="51" customFormat="1" ht="28.5" customHeight="1"/>
    <row r="52" customFormat="1" ht="28.5" customHeight="1"/>
    <row r="53" customFormat="1" ht="28.5" customHeight="1"/>
    <row r="54" customFormat="1" ht="28.5" customHeight="1"/>
    <row r="55" customFormat="1" ht="28.5" customHeight="1"/>
    <row r="56" customFormat="1" ht="28.5" customHeight="1"/>
    <row r="57" customFormat="1" ht="28.5" customHeight="1"/>
    <row r="58" customFormat="1" ht="28.5" customHeight="1"/>
    <row r="59" customFormat="1" ht="28.5" customHeight="1"/>
    <row r="60" customFormat="1" ht="28.5" customHeight="1"/>
    <row r="61" customFormat="1" ht="28.5" customHeight="1"/>
    <row r="62" customFormat="1" ht="28.5" customHeight="1"/>
    <row r="63" customFormat="1" ht="28.5" customHeight="1"/>
    <row r="64" customFormat="1" ht="28.5" customHeight="1"/>
    <row r="65" customFormat="1" ht="28.5" customHeight="1"/>
    <row r="66" customFormat="1" ht="28.5" customHeight="1"/>
    <row r="67" customFormat="1" ht="28.5" customHeight="1"/>
    <row r="68" customFormat="1" ht="28.5" customHeight="1"/>
    <row r="69" customFormat="1" ht="28.5" customHeight="1"/>
    <row r="70" customFormat="1" ht="28.5" customHeight="1"/>
    <row r="71" customFormat="1" ht="28.5" customHeight="1"/>
    <row r="72" customFormat="1" ht="28.5" customHeight="1"/>
    <row r="73" customFormat="1" ht="28.5" customHeight="1"/>
    <row r="74" customFormat="1" ht="28.5" customHeight="1"/>
    <row r="75" customFormat="1" ht="28.5" customHeight="1"/>
    <row r="76" customFormat="1" ht="28.5" customHeight="1"/>
    <row r="77" customFormat="1" ht="28.5" customHeight="1"/>
    <row r="78" customFormat="1" ht="28.5" customHeight="1"/>
    <row r="79" customFormat="1" ht="28.5" customHeight="1"/>
    <row r="80" customFormat="1" ht="28.5" customHeight="1"/>
    <row r="81" customFormat="1" ht="28.5" customHeight="1"/>
    <row r="82" customFormat="1" ht="28.5" customHeight="1"/>
    <row r="83" customFormat="1" ht="28.5" customHeight="1"/>
    <row r="84" customFormat="1" ht="28.5" customHeight="1"/>
    <row r="85" customFormat="1" ht="28.5" customHeight="1"/>
    <row r="86" customFormat="1" ht="28.5" customHeight="1"/>
    <row r="87" customFormat="1" ht="28.5" customHeight="1"/>
    <row r="88" customFormat="1" ht="28.5" customHeight="1"/>
    <row r="89" customFormat="1" ht="28.5" customHeight="1"/>
    <row r="90" customFormat="1" ht="28.5" customHeight="1"/>
    <row r="91" customFormat="1" ht="28.5" customHeight="1"/>
    <row r="92" customFormat="1" ht="28.5" customHeight="1"/>
    <row r="93" customFormat="1" ht="28.5" customHeight="1"/>
    <row r="94" customFormat="1" ht="28.5" customHeight="1"/>
    <row r="95" customFormat="1" ht="28.5" customHeight="1"/>
    <row r="96" customFormat="1" ht="28.5" customHeight="1"/>
    <row r="97" customFormat="1" ht="28.5" customHeight="1"/>
    <row r="98" customFormat="1" ht="28.5" customHeight="1"/>
    <row r="99" customFormat="1" ht="28.5" customHeight="1"/>
    <row r="100" customFormat="1" ht="28.5" customHeight="1"/>
  </sheetData>
  <mergeCells count="106"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</mergeCells>
  <phoneticPr fontId="1"/>
  <hyperlinks>
    <hyperlink ref="C9" r:id="rId1" xr:uid="{6A9FCF99-1329-41A2-925C-0AFD327BE565}"/>
  </hyperlinks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7F418-5934-4768-BDC8-EA5AE7DAC1F3}">
  <dimension ref="A1:O100"/>
  <sheetViews>
    <sheetView topLeftCell="A18" workbookViewId="0">
      <selection activeCell="B24" sqref="B24:N26"/>
    </sheetView>
  </sheetViews>
  <sheetFormatPr defaultColWidth="14.33203125" defaultRowHeight="15" customHeight="1"/>
  <cols>
    <col min="1" max="1" width="5" customWidth="1"/>
    <col min="2" max="2" width="16.33203125" customWidth="1"/>
    <col min="3" max="3" width="5.75" customWidth="1"/>
    <col min="4" max="4" width="2.25" customWidth="1"/>
    <col min="5" max="5" width="8.33203125" customWidth="1"/>
    <col min="6" max="6" width="13.33203125" customWidth="1"/>
    <col min="7" max="7" width="10" customWidth="1"/>
    <col min="8" max="8" width="8.83203125" customWidth="1"/>
    <col min="9" max="9" width="8" customWidth="1"/>
    <col min="10" max="10" width="12.33203125" customWidth="1"/>
    <col min="11" max="11" width="8.75" customWidth="1"/>
    <col min="12" max="13" width="9.08203125" customWidth="1"/>
    <col min="14" max="14" width="6.58203125" customWidth="1"/>
    <col min="15" max="15" width="4.25" customWidth="1"/>
  </cols>
  <sheetData>
    <row r="1" spans="1:15" ht="28.5" customHeight="1">
      <c r="A1" s="245" t="s">
        <v>298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ht="28.5" customHeight="1">
      <c r="A2" s="247"/>
      <c r="B2" s="246"/>
      <c r="C2" s="248"/>
      <c r="D2" s="246"/>
      <c r="E2" s="246"/>
      <c r="F2" s="246"/>
      <c r="G2" s="246"/>
      <c r="H2" s="84"/>
      <c r="I2" s="84"/>
      <c r="J2" s="84"/>
      <c r="K2" s="84"/>
      <c r="L2" s="84"/>
      <c r="M2" s="84"/>
      <c r="N2" s="84"/>
      <c r="O2" s="84"/>
    </row>
    <row r="3" spans="1:15" ht="28.5" customHeight="1">
      <c r="A3" s="249" t="s">
        <v>299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85"/>
      <c r="N3" s="86"/>
      <c r="O3" s="86"/>
    </row>
    <row r="4" spans="1:15" ht="28.5" customHeight="1">
      <c r="A4" s="250" t="s">
        <v>411</v>
      </c>
      <c r="B4" s="251"/>
      <c r="C4" s="252" t="s">
        <v>412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1"/>
    </row>
    <row r="5" spans="1:15" ht="28.5" customHeight="1">
      <c r="A5" s="250" t="s">
        <v>302</v>
      </c>
      <c r="B5" s="251"/>
      <c r="C5" s="252" t="s">
        <v>303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1"/>
    </row>
    <row r="6" spans="1:15" ht="28.5" customHeight="1">
      <c r="A6" s="254" t="s">
        <v>413</v>
      </c>
      <c r="B6" s="251"/>
      <c r="C6" s="250" t="s">
        <v>305</v>
      </c>
      <c r="D6" s="251"/>
      <c r="E6" s="265" t="s">
        <v>306</v>
      </c>
      <c r="F6" s="253"/>
      <c r="G6" s="253"/>
      <c r="H6" s="251"/>
      <c r="I6" s="87" t="s">
        <v>307</v>
      </c>
      <c r="J6" s="265" t="s">
        <v>308</v>
      </c>
      <c r="K6" s="253"/>
      <c r="L6" s="253"/>
      <c r="M6" s="253"/>
      <c r="N6" s="253"/>
      <c r="O6" s="251"/>
    </row>
    <row r="7" spans="1:15" ht="28.5" customHeight="1">
      <c r="A7" s="254" t="s">
        <v>309</v>
      </c>
      <c r="B7" s="251"/>
      <c r="C7" s="255" t="s">
        <v>310</v>
      </c>
      <c r="D7" s="253"/>
      <c r="E7" s="256" t="s">
        <v>311</v>
      </c>
      <c r="F7" s="253"/>
      <c r="G7" s="253"/>
      <c r="H7" s="251"/>
      <c r="I7" s="257" t="s">
        <v>312</v>
      </c>
      <c r="J7" s="259" t="s">
        <v>313</v>
      </c>
      <c r="K7" s="260"/>
      <c r="L7" s="260"/>
      <c r="M7" s="260"/>
      <c r="N7" s="260"/>
      <c r="O7" s="261"/>
    </row>
    <row r="8" spans="1:15" ht="28.5" customHeight="1">
      <c r="A8" s="254" t="s">
        <v>414</v>
      </c>
      <c r="B8" s="251"/>
      <c r="C8" s="255" t="s">
        <v>310</v>
      </c>
      <c r="D8" s="253"/>
      <c r="E8" s="256" t="s">
        <v>315</v>
      </c>
      <c r="F8" s="253"/>
      <c r="G8" s="253"/>
      <c r="H8" s="251"/>
      <c r="I8" s="258"/>
      <c r="J8" s="262"/>
      <c r="K8" s="263"/>
      <c r="L8" s="263"/>
      <c r="M8" s="263"/>
      <c r="N8" s="263"/>
      <c r="O8" s="264"/>
    </row>
    <row r="9" spans="1:15" ht="28.5" customHeight="1">
      <c r="A9" s="268" t="s">
        <v>316</v>
      </c>
      <c r="B9" s="251"/>
      <c r="C9" s="269" t="s">
        <v>317</v>
      </c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1"/>
    </row>
    <row r="10" spans="1:15" ht="10.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</row>
    <row r="11" spans="1:15" ht="21.75" customHeight="1">
      <c r="A11" s="89"/>
      <c r="B11" s="89" t="s">
        <v>415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1:15" ht="21.75" customHeight="1">
      <c r="A12" s="89"/>
      <c r="B12" s="89" t="s">
        <v>416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1:15" ht="21.75" customHeight="1">
      <c r="A13" s="89"/>
      <c r="B13" s="89" t="s">
        <v>417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15" ht="21.75" customHeight="1">
      <c r="A14" s="89"/>
      <c r="B14" s="90" t="s">
        <v>321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89"/>
      <c r="O14" s="89"/>
    </row>
    <row r="15" spans="1:15" ht="10.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</row>
    <row r="16" spans="1:15" ht="28.5" customHeight="1">
      <c r="A16" s="249" t="s">
        <v>322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85"/>
      <c r="N16" s="86"/>
      <c r="O16" s="86"/>
    </row>
    <row r="17" spans="1:15" ht="28.5" customHeight="1">
      <c r="A17" s="268" t="s">
        <v>323</v>
      </c>
      <c r="B17" s="251"/>
      <c r="C17" s="254" t="s">
        <v>443</v>
      </c>
      <c r="D17" s="253"/>
      <c r="E17" s="253"/>
      <c r="F17" s="253"/>
      <c r="G17" s="253"/>
      <c r="H17" s="251"/>
      <c r="I17" s="254" t="s">
        <v>325</v>
      </c>
      <c r="J17" s="251"/>
      <c r="K17" s="265" t="s">
        <v>444</v>
      </c>
      <c r="L17" s="253"/>
      <c r="M17" s="253"/>
      <c r="N17" s="253"/>
      <c r="O17" s="251"/>
    </row>
    <row r="18" spans="1:15" ht="28.5" customHeight="1">
      <c r="A18" s="250" t="s">
        <v>420</v>
      </c>
      <c r="B18" s="251"/>
      <c r="C18" s="250" t="s">
        <v>305</v>
      </c>
      <c r="D18" s="251"/>
      <c r="E18" s="252"/>
      <c r="F18" s="253"/>
      <c r="G18" s="253"/>
      <c r="H18" s="251"/>
      <c r="I18" s="87" t="s">
        <v>307</v>
      </c>
      <c r="J18" s="252"/>
      <c r="K18" s="253"/>
      <c r="L18" s="253"/>
      <c r="M18" s="253"/>
      <c r="N18" s="253"/>
      <c r="O18" s="251"/>
    </row>
    <row r="19" spans="1:15" ht="28.5" customHeight="1">
      <c r="A19" s="250" t="s">
        <v>330</v>
      </c>
      <c r="B19" s="251"/>
      <c r="C19" s="266"/>
      <c r="D19" s="253"/>
      <c r="E19" s="253"/>
      <c r="F19" s="253"/>
      <c r="G19" s="267"/>
      <c r="H19" s="253"/>
      <c r="I19" s="253"/>
      <c r="J19" s="253"/>
      <c r="K19" s="253"/>
      <c r="L19" s="253"/>
      <c r="M19" s="253"/>
      <c r="N19" s="253"/>
      <c r="O19" s="251"/>
    </row>
    <row r="20" spans="1:15" ht="28.5" customHeight="1">
      <c r="A20" s="250" t="s">
        <v>332</v>
      </c>
      <c r="B20" s="251"/>
      <c r="C20" s="270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1"/>
    </row>
    <row r="21" spans="1:15" ht="9.75" customHeight="1"/>
    <row r="22" spans="1:15" ht="21" customHeight="1">
      <c r="A22" s="271"/>
      <c r="B22" s="91" t="s">
        <v>334</v>
      </c>
      <c r="C22" s="272" t="s">
        <v>335</v>
      </c>
      <c r="D22" s="260"/>
      <c r="E22" s="261"/>
      <c r="F22" s="257" t="s">
        <v>336</v>
      </c>
      <c r="G22" s="273" t="s">
        <v>337</v>
      </c>
      <c r="H22" s="261"/>
      <c r="I22" s="273" t="s">
        <v>338</v>
      </c>
      <c r="J22" s="261"/>
      <c r="K22" s="257" t="s">
        <v>339</v>
      </c>
      <c r="L22" s="250" t="s">
        <v>340</v>
      </c>
      <c r="M22" s="253"/>
      <c r="N22" s="253"/>
      <c r="O22" s="251"/>
    </row>
    <row r="23" spans="1:15" ht="21" customHeight="1">
      <c r="A23" s="262"/>
      <c r="B23" s="92" t="s">
        <v>18</v>
      </c>
      <c r="C23" s="263"/>
      <c r="D23" s="263"/>
      <c r="E23" s="264"/>
      <c r="F23" s="258"/>
      <c r="G23" s="262"/>
      <c r="H23" s="264"/>
      <c r="I23" s="262"/>
      <c r="J23" s="264"/>
      <c r="K23" s="258"/>
      <c r="L23" s="250" t="s">
        <v>341</v>
      </c>
      <c r="M23" s="251"/>
      <c r="N23" s="250" t="s">
        <v>342</v>
      </c>
      <c r="O23" s="251"/>
    </row>
    <row r="24" spans="1:15" ht="28.5" customHeight="1">
      <c r="A24" s="87">
        <v>1</v>
      </c>
      <c r="B24" s="93"/>
      <c r="C24" s="108" t="s">
        <v>62</v>
      </c>
      <c r="D24" s="109" t="s">
        <v>343</v>
      </c>
      <c r="E24" s="110" t="s">
        <v>448</v>
      </c>
      <c r="F24" s="97" t="s">
        <v>25</v>
      </c>
      <c r="G24" s="274" t="s">
        <v>445</v>
      </c>
      <c r="H24" s="251"/>
      <c r="I24" s="276" t="s">
        <v>443</v>
      </c>
      <c r="J24" s="251"/>
      <c r="K24" s="99" t="s">
        <v>346</v>
      </c>
      <c r="L24" s="119" t="s">
        <v>13</v>
      </c>
      <c r="M24" s="120"/>
      <c r="N24" s="100">
        <f>IFERROR(VLOOKUP(L24,[18]受講料!$A$1:$B$2,2,FALSE),"")</f>
        <v>1000</v>
      </c>
      <c r="O24" s="101" t="s">
        <v>348</v>
      </c>
    </row>
    <row r="25" spans="1:15" ht="28.5" customHeight="1">
      <c r="A25" s="87">
        <v>2</v>
      </c>
      <c r="B25" s="99"/>
      <c r="C25" s="102"/>
      <c r="D25" s="103" t="s">
        <v>343</v>
      </c>
      <c r="E25" s="107"/>
      <c r="F25" s="99"/>
      <c r="G25" s="274" t="s">
        <v>447</v>
      </c>
      <c r="H25" s="251"/>
      <c r="I25" s="276" t="s">
        <v>443</v>
      </c>
      <c r="J25" s="251"/>
      <c r="K25" s="99" t="s">
        <v>346</v>
      </c>
      <c r="L25" s="275" t="s">
        <v>12</v>
      </c>
      <c r="M25" s="251"/>
      <c r="N25" s="100">
        <f>IFERROR(VLOOKUP(L25,[18]受講料!$A$1:$B$2,2,FALSE),"")</f>
        <v>5000</v>
      </c>
      <c r="O25" s="101" t="s">
        <v>348</v>
      </c>
    </row>
    <row r="26" spans="1:15" ht="28.5" customHeight="1">
      <c r="A26" s="87">
        <v>3</v>
      </c>
      <c r="B26" s="99"/>
      <c r="C26" s="105"/>
      <c r="D26" s="106" t="s">
        <v>343</v>
      </c>
      <c r="E26" s="104"/>
      <c r="F26" s="99"/>
      <c r="G26" s="274" t="s">
        <v>446</v>
      </c>
      <c r="H26" s="251"/>
      <c r="I26" s="276" t="s">
        <v>443</v>
      </c>
      <c r="J26" s="251"/>
      <c r="K26" s="99" t="s">
        <v>346</v>
      </c>
      <c r="L26" s="275" t="s">
        <v>12</v>
      </c>
      <c r="M26" s="251"/>
      <c r="N26" s="100">
        <f>IFERROR(VLOOKUP(L26,[18]受講料!$A$1:$B$2,2,FALSE),"")</f>
        <v>5000</v>
      </c>
      <c r="O26" s="101" t="s">
        <v>348</v>
      </c>
    </row>
    <row r="27" spans="1:15" ht="28.5" customHeight="1">
      <c r="A27" s="87">
        <v>4</v>
      </c>
      <c r="B27" s="99"/>
      <c r="C27" s="98"/>
      <c r="D27" s="106" t="s">
        <v>343</v>
      </c>
      <c r="E27" s="104"/>
      <c r="F27" s="99"/>
      <c r="G27" s="274"/>
      <c r="H27" s="251"/>
      <c r="I27" s="274"/>
      <c r="J27" s="251"/>
      <c r="K27" s="99"/>
      <c r="L27" s="275"/>
      <c r="M27" s="251"/>
      <c r="N27" s="100" t="str">
        <f>IFERROR(VLOOKUP(L27,[18]受講料!$A$1:$B$2,2,FALSE),"")</f>
        <v/>
      </c>
      <c r="O27" s="101" t="s">
        <v>348</v>
      </c>
    </row>
    <row r="28" spans="1:15" ht="28.5" customHeight="1">
      <c r="A28" s="87">
        <v>5</v>
      </c>
      <c r="B28" s="99"/>
      <c r="C28" s="98"/>
      <c r="D28" s="106" t="s">
        <v>343</v>
      </c>
      <c r="E28" s="104"/>
      <c r="F28" s="99"/>
      <c r="G28" s="274"/>
      <c r="H28" s="251"/>
      <c r="I28" s="274"/>
      <c r="J28" s="251"/>
      <c r="K28" s="99"/>
      <c r="L28" s="275"/>
      <c r="M28" s="251"/>
      <c r="N28" s="100" t="str">
        <f>IFERROR(VLOOKUP(L28,[18]受講料!$A$1:$B$2,2,FALSE),"")</f>
        <v/>
      </c>
      <c r="O28" s="101" t="s">
        <v>348</v>
      </c>
    </row>
    <row r="29" spans="1:15" ht="28.5" customHeight="1">
      <c r="A29" s="87">
        <v>6</v>
      </c>
      <c r="B29" s="99"/>
      <c r="C29" s="98"/>
      <c r="D29" s="106" t="s">
        <v>343</v>
      </c>
      <c r="E29" s="104"/>
      <c r="F29" s="99"/>
      <c r="G29" s="274"/>
      <c r="H29" s="251"/>
      <c r="I29" s="274"/>
      <c r="J29" s="251"/>
      <c r="K29" s="99"/>
      <c r="L29" s="275"/>
      <c r="M29" s="251"/>
      <c r="N29" s="100" t="str">
        <f>IFERROR(VLOOKUP(L29,[18]受講料!$A$1:$B$2,2,FALSE),"")</f>
        <v/>
      </c>
      <c r="O29" s="101" t="s">
        <v>348</v>
      </c>
    </row>
    <row r="30" spans="1:15" ht="28.5" customHeight="1">
      <c r="A30" s="87">
        <v>7</v>
      </c>
      <c r="B30" s="99"/>
      <c r="C30" s="98"/>
      <c r="D30" s="106" t="s">
        <v>343</v>
      </c>
      <c r="E30" s="104"/>
      <c r="F30" s="99"/>
      <c r="G30" s="274"/>
      <c r="H30" s="251"/>
      <c r="I30" s="274"/>
      <c r="J30" s="251"/>
      <c r="K30" s="99"/>
      <c r="L30" s="275"/>
      <c r="M30" s="251"/>
      <c r="N30" s="100" t="str">
        <f>IFERROR(VLOOKUP(L30,[18]受講料!$A$1:$B$2,2,FALSE),"")</f>
        <v/>
      </c>
      <c r="O30" s="101" t="s">
        <v>348</v>
      </c>
    </row>
    <row r="31" spans="1:15" ht="28.5" customHeight="1">
      <c r="A31" s="87">
        <v>8</v>
      </c>
      <c r="B31" s="99"/>
      <c r="C31" s="98"/>
      <c r="D31" s="106" t="s">
        <v>343</v>
      </c>
      <c r="E31" s="104"/>
      <c r="F31" s="99"/>
      <c r="G31" s="274"/>
      <c r="H31" s="251"/>
      <c r="I31" s="274"/>
      <c r="J31" s="251"/>
      <c r="K31" s="99"/>
      <c r="L31" s="275"/>
      <c r="M31" s="251"/>
      <c r="N31" s="100" t="str">
        <f>IFERROR(VLOOKUP(L31,[18]受講料!$A$1:$B$2,2,FALSE),"")</f>
        <v/>
      </c>
      <c r="O31" s="101" t="s">
        <v>348</v>
      </c>
    </row>
    <row r="32" spans="1:15" ht="28.5" customHeight="1">
      <c r="A32" s="87">
        <v>9</v>
      </c>
      <c r="B32" s="99"/>
      <c r="C32" s="98"/>
      <c r="D32" s="106" t="s">
        <v>343</v>
      </c>
      <c r="E32" s="104"/>
      <c r="F32" s="99"/>
      <c r="G32" s="274"/>
      <c r="H32" s="251"/>
      <c r="I32" s="274"/>
      <c r="J32" s="251"/>
      <c r="K32" s="99"/>
      <c r="L32" s="275"/>
      <c r="M32" s="251"/>
      <c r="N32" s="100" t="str">
        <f>IFERROR(VLOOKUP(L32,[18]受講料!$A$1:$B$2,2,FALSE),"")</f>
        <v/>
      </c>
      <c r="O32" s="101" t="s">
        <v>348</v>
      </c>
    </row>
    <row r="33" spans="1:15" ht="28.5" customHeight="1">
      <c r="A33" s="87">
        <v>10</v>
      </c>
      <c r="B33" s="99"/>
      <c r="C33" s="98"/>
      <c r="D33" s="106" t="s">
        <v>343</v>
      </c>
      <c r="E33" s="104"/>
      <c r="F33" s="99"/>
      <c r="G33" s="274"/>
      <c r="H33" s="251"/>
      <c r="I33" s="274"/>
      <c r="J33" s="251"/>
      <c r="K33" s="99"/>
      <c r="L33" s="275"/>
      <c r="M33" s="251"/>
      <c r="N33" s="100" t="str">
        <f>IFERROR(VLOOKUP(L33,[18]受講料!$A$1:$B$2,2,FALSE),"")</f>
        <v/>
      </c>
      <c r="O33" s="101" t="s">
        <v>348</v>
      </c>
    </row>
    <row r="34" spans="1:15" ht="28.5" customHeight="1">
      <c r="A34" s="87">
        <v>11</v>
      </c>
      <c r="B34" s="99"/>
      <c r="C34" s="98"/>
      <c r="D34" s="106" t="s">
        <v>343</v>
      </c>
      <c r="E34" s="104"/>
      <c r="F34" s="99"/>
      <c r="G34" s="274"/>
      <c r="H34" s="251"/>
      <c r="I34" s="274"/>
      <c r="J34" s="251"/>
      <c r="K34" s="99"/>
      <c r="L34" s="275"/>
      <c r="M34" s="251"/>
      <c r="N34" s="100" t="str">
        <f>IFERROR(VLOOKUP(L34,[18]受講料!$A$1:$B$2,2,FALSE),"")</f>
        <v/>
      </c>
      <c r="O34" s="101" t="s">
        <v>348</v>
      </c>
    </row>
    <row r="35" spans="1:15" ht="28.5" customHeight="1">
      <c r="A35" s="87">
        <v>12</v>
      </c>
      <c r="B35" s="99"/>
      <c r="C35" s="98"/>
      <c r="D35" s="106" t="s">
        <v>343</v>
      </c>
      <c r="E35" s="104"/>
      <c r="F35" s="99"/>
      <c r="G35" s="274"/>
      <c r="H35" s="251"/>
      <c r="I35" s="274"/>
      <c r="J35" s="251"/>
      <c r="K35" s="99"/>
      <c r="L35" s="275"/>
      <c r="M35" s="251"/>
      <c r="N35" s="100" t="str">
        <f>IFERROR(VLOOKUP(L35,[18]受講料!$A$1:$B$2,2,FALSE),"")</f>
        <v/>
      </c>
      <c r="O35" s="101" t="s">
        <v>348</v>
      </c>
    </row>
    <row r="36" spans="1:15" ht="28.5" customHeight="1">
      <c r="A36" s="87">
        <v>13</v>
      </c>
      <c r="B36" s="99"/>
      <c r="C36" s="98"/>
      <c r="D36" s="106" t="s">
        <v>343</v>
      </c>
      <c r="E36" s="104"/>
      <c r="F36" s="99"/>
      <c r="G36" s="274"/>
      <c r="H36" s="251"/>
      <c r="I36" s="274"/>
      <c r="J36" s="251"/>
      <c r="K36" s="99"/>
      <c r="L36" s="275"/>
      <c r="M36" s="251"/>
      <c r="N36" s="100" t="str">
        <f>IFERROR(VLOOKUP(L36,[18]受講料!$A$1:$B$2,2,FALSE),"")</f>
        <v/>
      </c>
      <c r="O36" s="101" t="s">
        <v>348</v>
      </c>
    </row>
    <row r="37" spans="1:15" ht="28.5" customHeight="1">
      <c r="A37" s="87">
        <v>14</v>
      </c>
      <c r="B37" s="99"/>
      <c r="C37" s="98"/>
      <c r="D37" s="106" t="s">
        <v>343</v>
      </c>
      <c r="E37" s="104"/>
      <c r="F37" s="99"/>
      <c r="G37" s="274"/>
      <c r="H37" s="251"/>
      <c r="I37" s="274"/>
      <c r="J37" s="251"/>
      <c r="K37" s="99"/>
      <c r="L37" s="275"/>
      <c r="M37" s="251"/>
      <c r="N37" s="100" t="str">
        <f>IFERROR(VLOOKUP(L37,[18]受講料!$A$1:$B$2,2,FALSE),"")</f>
        <v/>
      </c>
      <c r="O37" s="101" t="s">
        <v>348</v>
      </c>
    </row>
    <row r="38" spans="1:15" ht="28.5" customHeight="1">
      <c r="A38" s="87">
        <v>15</v>
      </c>
      <c r="B38" s="99"/>
      <c r="C38" s="98"/>
      <c r="D38" s="106" t="s">
        <v>343</v>
      </c>
      <c r="E38" s="104"/>
      <c r="F38" s="99"/>
      <c r="G38" s="274"/>
      <c r="H38" s="251"/>
      <c r="I38" s="274"/>
      <c r="J38" s="251"/>
      <c r="K38" s="99"/>
      <c r="L38" s="275"/>
      <c r="M38" s="251"/>
      <c r="N38" s="100" t="str">
        <f>IFERROR(VLOOKUP(L38,[18]受講料!$A$1:$B$2,2,FALSE),"")</f>
        <v/>
      </c>
      <c r="O38" s="101" t="s">
        <v>348</v>
      </c>
    </row>
    <row r="39" spans="1:15" ht="28.5" customHeight="1">
      <c r="A39" s="87">
        <v>16</v>
      </c>
      <c r="B39" s="99"/>
      <c r="C39" s="98"/>
      <c r="D39" s="106" t="s">
        <v>343</v>
      </c>
      <c r="E39" s="104"/>
      <c r="F39" s="99"/>
      <c r="G39" s="274"/>
      <c r="H39" s="251"/>
      <c r="I39" s="274"/>
      <c r="J39" s="251"/>
      <c r="K39" s="99"/>
      <c r="L39" s="275"/>
      <c r="M39" s="251"/>
      <c r="N39" s="100" t="str">
        <f>IFERROR(VLOOKUP(L39,[18]受講料!$A$1:$B$2,2,FALSE),"")</f>
        <v/>
      </c>
      <c r="O39" s="101" t="s">
        <v>348</v>
      </c>
    </row>
    <row r="40" spans="1:15" ht="28.5" customHeight="1">
      <c r="A40" s="87">
        <v>17</v>
      </c>
      <c r="B40" s="99"/>
      <c r="C40" s="98"/>
      <c r="D40" s="106" t="s">
        <v>343</v>
      </c>
      <c r="E40" s="104"/>
      <c r="F40" s="99"/>
      <c r="G40" s="274"/>
      <c r="H40" s="251"/>
      <c r="I40" s="274"/>
      <c r="J40" s="251"/>
      <c r="K40" s="99"/>
      <c r="L40" s="275"/>
      <c r="M40" s="251"/>
      <c r="N40" s="100" t="str">
        <f>IFERROR(VLOOKUP(L40,[18]受講料!$A$1:$B$2,2,FALSE),"")</f>
        <v/>
      </c>
      <c r="O40" s="101" t="s">
        <v>348</v>
      </c>
    </row>
    <row r="41" spans="1:15" ht="28.5" customHeight="1">
      <c r="A41" s="87">
        <v>18</v>
      </c>
      <c r="B41" s="99"/>
      <c r="C41" s="98"/>
      <c r="D41" s="106" t="s">
        <v>343</v>
      </c>
      <c r="E41" s="104"/>
      <c r="F41" s="99"/>
      <c r="G41" s="274"/>
      <c r="H41" s="251"/>
      <c r="I41" s="274"/>
      <c r="J41" s="251"/>
      <c r="K41" s="99"/>
      <c r="L41" s="275"/>
      <c r="M41" s="251"/>
      <c r="N41" s="100" t="str">
        <f>IFERROR(VLOOKUP(L41,[18]受講料!$A$1:$B$2,2,FALSE),"")</f>
        <v/>
      </c>
      <c r="O41" s="101" t="s">
        <v>348</v>
      </c>
    </row>
    <row r="42" spans="1:15" ht="28.5" customHeight="1">
      <c r="A42" s="87">
        <v>19</v>
      </c>
      <c r="B42" s="99"/>
      <c r="C42" s="98"/>
      <c r="D42" s="106" t="s">
        <v>343</v>
      </c>
      <c r="E42" s="104"/>
      <c r="F42" s="99"/>
      <c r="G42" s="274"/>
      <c r="H42" s="251"/>
      <c r="I42" s="274"/>
      <c r="J42" s="251"/>
      <c r="K42" s="99"/>
      <c r="L42" s="275"/>
      <c r="M42" s="251"/>
      <c r="N42" s="100" t="str">
        <f>IFERROR(VLOOKUP(L42,[18]受講料!$A$1:$B$2,2,FALSE),"")</f>
        <v/>
      </c>
      <c r="O42" s="101" t="s">
        <v>348</v>
      </c>
    </row>
    <row r="43" spans="1:15" ht="28.5" customHeight="1">
      <c r="A43" s="87">
        <v>20</v>
      </c>
      <c r="B43" s="99"/>
      <c r="C43" s="98"/>
      <c r="D43" s="95" t="s">
        <v>343</v>
      </c>
      <c r="E43" s="104"/>
      <c r="F43" s="99"/>
      <c r="G43" s="274"/>
      <c r="H43" s="251"/>
      <c r="I43" s="274"/>
      <c r="J43" s="251"/>
      <c r="K43" s="99"/>
      <c r="L43" s="275"/>
      <c r="M43" s="251"/>
      <c r="N43" s="100" t="str">
        <f>IFERROR(VLOOKUP(L43,[18]受講料!$A$1:$B$2,2,FALSE),"")</f>
        <v/>
      </c>
      <c r="O43" s="101" t="s">
        <v>348</v>
      </c>
    </row>
    <row r="44" spans="1:15" ht="28.5" customHeight="1">
      <c r="K44" s="88"/>
      <c r="L44" s="250" t="s">
        <v>353</v>
      </c>
      <c r="M44" s="251"/>
      <c r="N44" s="100">
        <f>SUM(N24:N43)</f>
        <v>11000</v>
      </c>
      <c r="O44" s="101" t="s">
        <v>348</v>
      </c>
    </row>
    <row r="45" spans="1:15" ht="28.5" customHeight="1"/>
    <row r="46" spans="1:15" ht="28.5" customHeight="1"/>
    <row r="47" spans="1:15" ht="28.5" customHeight="1"/>
    <row r="48" spans="1:15" ht="28.5" customHeight="1"/>
    <row r="49" customFormat="1" ht="28.5" customHeight="1"/>
    <row r="50" customFormat="1" ht="28.5" customHeight="1"/>
    <row r="51" customFormat="1" ht="28.5" customHeight="1"/>
    <row r="52" customFormat="1" ht="28.5" customHeight="1"/>
    <row r="53" customFormat="1" ht="28.5" customHeight="1"/>
    <row r="54" customFormat="1" ht="28.5" customHeight="1"/>
    <row r="55" customFormat="1" ht="28.5" customHeight="1"/>
    <row r="56" customFormat="1" ht="28.5" customHeight="1"/>
    <row r="57" customFormat="1" ht="28.5" customHeight="1"/>
    <row r="58" customFormat="1" ht="28.5" customHeight="1"/>
    <row r="59" customFormat="1" ht="28.5" customHeight="1"/>
    <row r="60" customFormat="1" ht="28.5" customHeight="1"/>
    <row r="61" customFormat="1" ht="28.5" customHeight="1"/>
    <row r="62" customFormat="1" ht="28.5" customHeight="1"/>
    <row r="63" customFormat="1" ht="28.5" customHeight="1"/>
    <row r="64" customFormat="1" ht="28.5" customHeight="1"/>
    <row r="65" customFormat="1" ht="28.5" customHeight="1"/>
    <row r="66" customFormat="1" ht="28.5" customHeight="1"/>
    <row r="67" customFormat="1" ht="28.5" customHeight="1"/>
    <row r="68" customFormat="1" ht="28.5" customHeight="1"/>
    <row r="69" customFormat="1" ht="28.5" customHeight="1"/>
    <row r="70" customFormat="1" ht="28.5" customHeight="1"/>
    <row r="71" customFormat="1" ht="28.5" customHeight="1"/>
    <row r="72" customFormat="1" ht="28.5" customHeight="1"/>
    <row r="73" customFormat="1" ht="28.5" customHeight="1"/>
    <row r="74" customFormat="1" ht="28.5" customHeight="1"/>
    <row r="75" customFormat="1" ht="28.5" customHeight="1"/>
    <row r="76" customFormat="1" ht="28.5" customHeight="1"/>
    <row r="77" customFormat="1" ht="28.5" customHeight="1"/>
    <row r="78" customFormat="1" ht="28.5" customHeight="1"/>
    <row r="79" customFormat="1" ht="28.5" customHeight="1"/>
    <row r="80" customFormat="1" ht="28.5" customHeight="1"/>
    <row r="81" customFormat="1" ht="28.5" customHeight="1"/>
    <row r="82" customFormat="1" ht="28.5" customHeight="1"/>
    <row r="83" customFormat="1" ht="28.5" customHeight="1"/>
    <row r="84" customFormat="1" ht="28.5" customHeight="1"/>
    <row r="85" customFormat="1" ht="28.5" customHeight="1"/>
    <row r="86" customFormat="1" ht="28.5" customHeight="1"/>
    <row r="87" customFormat="1" ht="28.5" customHeight="1"/>
    <row r="88" customFormat="1" ht="28.5" customHeight="1"/>
    <row r="89" customFormat="1" ht="28.5" customHeight="1"/>
    <row r="90" customFormat="1" ht="28.5" customHeight="1"/>
    <row r="91" customFormat="1" ht="28.5" customHeight="1"/>
    <row r="92" customFormat="1" ht="28.5" customHeight="1"/>
    <row r="93" customFormat="1" ht="28.5" customHeight="1"/>
    <row r="94" customFormat="1" ht="28.5" customHeight="1"/>
    <row r="95" customFormat="1" ht="28.5" customHeight="1"/>
    <row r="96" customFormat="1" ht="28.5" customHeight="1"/>
    <row r="97" customFormat="1" ht="28.5" customHeight="1"/>
    <row r="98" customFormat="1" ht="28.5" customHeight="1"/>
    <row r="99" customFormat="1" ht="28.5" customHeight="1"/>
    <row r="100" customFormat="1" ht="28.5" customHeight="1"/>
  </sheetData>
  <mergeCells count="106">
    <mergeCell ref="A1:O1"/>
    <mergeCell ref="A2:B2"/>
    <mergeCell ref="C2:G2"/>
    <mergeCell ref="A3:L3"/>
    <mergeCell ref="A4:B4"/>
    <mergeCell ref="C4:O4"/>
    <mergeCell ref="A7:B7"/>
    <mergeCell ref="C7:D7"/>
    <mergeCell ref="E7:H7"/>
    <mergeCell ref="I7:I8"/>
    <mergeCell ref="J7:O8"/>
    <mergeCell ref="A8:B8"/>
    <mergeCell ref="C8:D8"/>
    <mergeCell ref="E8:H8"/>
    <mergeCell ref="A5:B5"/>
    <mergeCell ref="C5:O5"/>
    <mergeCell ref="A6:B6"/>
    <mergeCell ref="C6:D6"/>
    <mergeCell ref="E6:H6"/>
    <mergeCell ref="J6:O6"/>
    <mergeCell ref="A18:B18"/>
    <mergeCell ref="C18:D18"/>
    <mergeCell ref="E18:H18"/>
    <mergeCell ref="J18:O18"/>
    <mergeCell ref="A19:B19"/>
    <mergeCell ref="C19:F19"/>
    <mergeCell ref="G19:O19"/>
    <mergeCell ref="A9:B9"/>
    <mergeCell ref="C9:O9"/>
    <mergeCell ref="A16:L16"/>
    <mergeCell ref="A17:B17"/>
    <mergeCell ref="C17:H17"/>
    <mergeCell ref="I17:J17"/>
    <mergeCell ref="K17:O17"/>
    <mergeCell ref="A20:B20"/>
    <mergeCell ref="C20:O20"/>
    <mergeCell ref="A22:A23"/>
    <mergeCell ref="C22:E23"/>
    <mergeCell ref="F22:F23"/>
    <mergeCell ref="G22:H23"/>
    <mergeCell ref="I22:J23"/>
    <mergeCell ref="K22:K23"/>
    <mergeCell ref="L22:O22"/>
    <mergeCell ref="L23:M23"/>
    <mergeCell ref="G26:H26"/>
    <mergeCell ref="I26:J26"/>
    <mergeCell ref="L26:M26"/>
    <mergeCell ref="G27:H27"/>
    <mergeCell ref="I27:J27"/>
    <mergeCell ref="L27:M27"/>
    <mergeCell ref="N23:O23"/>
    <mergeCell ref="G24:H24"/>
    <mergeCell ref="I24:J24"/>
    <mergeCell ref="L24:M24"/>
    <mergeCell ref="G25:H25"/>
    <mergeCell ref="I25:J25"/>
    <mergeCell ref="L25:M25"/>
    <mergeCell ref="G30:H30"/>
    <mergeCell ref="I30:J30"/>
    <mergeCell ref="L30:M30"/>
    <mergeCell ref="G31:H31"/>
    <mergeCell ref="I31:J31"/>
    <mergeCell ref="L31:M31"/>
    <mergeCell ref="G28:H28"/>
    <mergeCell ref="I28:J28"/>
    <mergeCell ref="L28:M28"/>
    <mergeCell ref="G29:H29"/>
    <mergeCell ref="I29:J29"/>
    <mergeCell ref="L29:M29"/>
    <mergeCell ref="G34:H34"/>
    <mergeCell ref="I34:J34"/>
    <mergeCell ref="L34:M34"/>
    <mergeCell ref="G35:H35"/>
    <mergeCell ref="I35:J35"/>
    <mergeCell ref="L35:M35"/>
    <mergeCell ref="G32:H32"/>
    <mergeCell ref="I32:J32"/>
    <mergeCell ref="L32:M32"/>
    <mergeCell ref="G33:H33"/>
    <mergeCell ref="I33:J33"/>
    <mergeCell ref="L33:M33"/>
    <mergeCell ref="G38:H38"/>
    <mergeCell ref="I38:J38"/>
    <mergeCell ref="L38:M38"/>
    <mergeCell ref="G39:H39"/>
    <mergeCell ref="I39:J39"/>
    <mergeCell ref="L39:M39"/>
    <mergeCell ref="G36:H36"/>
    <mergeCell ref="I36:J36"/>
    <mergeCell ref="L36:M36"/>
    <mergeCell ref="G37:H37"/>
    <mergeCell ref="I37:J37"/>
    <mergeCell ref="L37:M37"/>
    <mergeCell ref="L44:M44"/>
    <mergeCell ref="G42:H42"/>
    <mergeCell ref="I42:J42"/>
    <mergeCell ref="L42:M42"/>
    <mergeCell ref="G43:H43"/>
    <mergeCell ref="I43:J43"/>
    <mergeCell ref="L43:M43"/>
    <mergeCell ref="G40:H40"/>
    <mergeCell ref="I40:J40"/>
    <mergeCell ref="L40:M40"/>
    <mergeCell ref="G41:H41"/>
    <mergeCell ref="I41:J41"/>
    <mergeCell ref="L41:M41"/>
  </mergeCells>
  <phoneticPr fontId="1"/>
  <hyperlinks>
    <hyperlink ref="C9" r:id="rId1" xr:uid="{77BCF34B-5A9F-46E5-A496-40DF1493813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参加申込書</vt:lpstr>
      <vt:lpstr>現ライセンス</vt:lpstr>
      <vt:lpstr>発行区分</vt:lpstr>
      <vt:lpstr>受講内容</vt:lpstr>
      <vt:lpstr>受講料</vt:lpstr>
      <vt:lpstr>浜井派64</vt:lpstr>
      <vt:lpstr>武奨館39</vt:lpstr>
      <vt:lpstr>正樹道場34</vt:lpstr>
      <vt:lpstr>尚道館14</vt:lpstr>
      <vt:lpstr>坂本派9</vt:lpstr>
      <vt:lpstr>眞琉會8</vt:lpstr>
      <vt:lpstr>翔心會戸田7</vt:lpstr>
      <vt:lpstr>ＬＡ６</vt:lpstr>
      <vt:lpstr>盟武会木下5</vt:lpstr>
      <vt:lpstr>嶋田塾３</vt:lpstr>
      <vt:lpstr>今城道場３</vt:lpstr>
      <vt:lpstr>空柔館2</vt:lpstr>
      <vt:lpstr>千山1</vt:lpstr>
      <vt:lpstr>執心会１</vt:lpstr>
      <vt:lpstr>武心会1</vt:lpstr>
      <vt:lpstr>小井1</vt:lpstr>
      <vt:lpstr>竹吉1</vt:lpstr>
      <vt:lpstr>七州会1</vt:lpstr>
      <vt:lpstr>澤崎道場3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H T</cp:lastModifiedBy>
  <cp:lastPrinted>2023-07-01T09:19:38Z</cp:lastPrinted>
  <dcterms:created xsi:type="dcterms:W3CDTF">2015-06-05T18:19:34Z</dcterms:created>
  <dcterms:modified xsi:type="dcterms:W3CDTF">2024-10-02T02:49:23Z</dcterms:modified>
</cp:coreProperties>
</file>